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Έκτακτη_23_13.11.2024\Εισηγήσεις\"/>
    </mc:Choice>
  </mc:AlternateContent>
  <bookViews>
    <workbookView xWindow="0" yWindow="0" windowWidth="28800" windowHeight="12330" tabRatio="790"/>
  </bookViews>
  <sheets>
    <sheet name="2024-ΠΡΟΥΠΟΛΟΓΙΣΜΟΣ_ΑΝΑ (ΚΑΕ)" sheetId="7" r:id="rId1"/>
    <sheet name="2024 ΠΡΟΥΠΟΛΟΓΙΣΜΟΣ" sheetId="52" r:id="rId2"/>
    <sheet name="2024-ΠΡΟΫΠ ΑΝΑ ΒΟΜ" sheetId="10" r:id="rId3"/>
    <sheet name="Επιμερισμός" sheetId="5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hidden="1">'[2]2'!#REF!</definedName>
    <definedName name="__123Graph_AChart2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hidden="1">[5]AQ!#REF!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hidden="1">'[6]MonSurv-BC'!#REF!</definedName>
    <definedName name="__123Graph_ASEASON_MONEY" hidden="1">'[6]MonSurv-BC'!#REF!</definedName>
    <definedName name="__123Graph_ASEASON_SIGHT" hidden="1">'[6]MonSurv-BC'!#REF!</definedName>
    <definedName name="__123Graph_ASEASON_TIME" hidden="1">'[6]MonSurv-BC'!#REF!</definedName>
    <definedName name="__123Graph_AUSRATE" hidden="1">'[4]ex rate'!$K$36:$AN$36</definedName>
    <definedName name="__123Graph_B" hidden="1">[7]PlanTres!#REF!</definedName>
    <definedName name="__123Graph_BChart1" hidden="1">'[2]2'!#REF!</definedName>
    <definedName name="__123Graph_BChart2" hidden="1">'[2]2'!#REF!</definedName>
    <definedName name="__123Graph_BChart3" hidden="1">'[2]2'!#REF!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hidden="1">'[6]MonSurv-BC'!#REF!</definedName>
    <definedName name="__123Graph_BSEASON_MONEY" hidden="1">'[6]MonSurv-BC'!#REF!</definedName>
    <definedName name="__123Graph_BSEASON_TIME" hidden="1">'[6]MonSurv-BC'!#REF!</definedName>
    <definedName name="__123Graph_BUSRATE" hidden="1">'[4]ex rate'!$K$30:$AN$30</definedName>
    <definedName name="__123Graph_C" hidden="1">[7]PlanTres!#REF!</definedName>
    <definedName name="__123Graph_CChart1" hidden="1">'[2]2'!#REF!</definedName>
    <definedName name="__123Graph_CChart2" hidden="1">'[2]2'!#REF!</definedName>
    <definedName name="__123Graph_CChart3" hidden="1">'[2]2'!#REF!</definedName>
    <definedName name="__123Graph_CCURRENT" hidden="1">'[8]Dep fonct'!#REF!</definedName>
    <definedName name="__123Graph_CMONEY" hidden="1">'[6]MonSurv-BC'!#REF!</definedName>
    <definedName name="__123Graph_CSEASON_CASH" hidden="1">'[6]MonSurv-BC'!#REF!</definedName>
    <definedName name="__123Graph_CSEASON_MONEY" hidden="1">'[6]MonSurv-BC'!#REF!</definedName>
    <definedName name="__123Graph_CSEASON_SIGHT" hidden="1">'[6]MonSurv-BC'!#REF!</definedName>
    <definedName name="__123Graph_CSEASON_TIME" hidden="1">'[6]MonSurv-BC'!#REF!</definedName>
    <definedName name="__123Graph_D" hidden="1">[7]PlanTres!#REF!</definedName>
    <definedName name="__123Graph_DChart1" hidden="1">'[2]2'!#REF!</definedName>
    <definedName name="__123Graph_DChart2" hidden="1">'[2]2'!#REF!</definedName>
    <definedName name="__123Graph_DChart3" hidden="1">'[2]2'!#REF!</definedName>
    <definedName name="__123Graph_DCURRENT" hidden="1">'[8]Dep fonct'!#REF!</definedName>
    <definedName name="__123Graph_DSEASON_MONEY" hidden="1">'[6]MonSurv-BC'!#REF!</definedName>
    <definedName name="__123Graph_DSEASON_SIGHT" hidden="1">'[6]MonSurv-BC'!#REF!</definedName>
    <definedName name="__123Graph_DSEASON_TIME" hidden="1">'[6]MonSurv-BC'!#REF!</definedName>
    <definedName name="__123Graph_E" hidden="1">[7]PlanTres!#REF!</definedName>
    <definedName name="__123Graph_EChart1" hidden="1">'[2]2'!#REF!</definedName>
    <definedName name="__123Graph_EChart2" hidden="1">'[2]2'!#REF!</definedName>
    <definedName name="__123Graph_EChart3" hidden="1">'[2]2'!#REF!</definedName>
    <definedName name="__123Graph_ECURRENT" hidden="1">'[8]Dep fonct'!#REF!</definedName>
    <definedName name="__123Graph_ESEASON_CASH" hidden="1">'[6]MonSurv-BC'!#REF!</definedName>
    <definedName name="__123Graph_ESEASON_MONEY" hidden="1">'[6]MonSurv-BC'!#REF!</definedName>
    <definedName name="__123Graph_ESEASON_TIME" hidden="1">'[6]MonSurv-BC'!#REF!</definedName>
    <definedName name="__123Graph_F" hidden="1">[7]PlanTres!#REF!</definedName>
    <definedName name="__123Graph_FChart1" hidden="1">'[2]2'!#REF!</definedName>
    <definedName name="__123Graph_FChart2" hidden="1">'[2]2'!#REF!</definedName>
    <definedName name="__123Graph_FChart3" hidden="1">'[2]2'!#REF!</definedName>
    <definedName name="__123Graph_FCurrent" hidden="1">'[2]2'!#REF!</definedName>
    <definedName name="__123Graph_X" hidden="1">[9]E!#REF!</definedName>
    <definedName name="__123Graph_XChart1" hidden="1">'[10]Summary BOP'!#REF!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hidden="1">[11]Data!#REF!</definedName>
    <definedName name="_123graph_b" hidden="1">[12]A!#REF!</definedName>
    <definedName name="_12no" hidden="1">'[8]Dep fonct'!#REF!</definedName>
    <definedName name="_13__123Graph_AMIMPMA_1" hidden="1">#REF!</definedName>
    <definedName name="_14__123Graph_ANDA_OIN" hidden="1">#REF!</definedName>
    <definedName name="_19__123Graph_ANDA_2" hidden="1">[13]A!#REF!</definedName>
    <definedName name="_2___123Graph_AChart_2A" hidden="1">[3]CPIINDEX!$K$203:$K$304</definedName>
    <definedName name="_24__123Graph_ANDA_NIR" hidden="1">[13]A!#REF!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hidden="1">[15]seignior!#REF!</definedName>
    <definedName name="_32__123Graph_BNDA_OIN" hidden="1">#REF!</definedName>
    <definedName name="_33__123Graph_BR_BMONEY" hidden="1">#REF!</definedName>
    <definedName name="_34__123Graph_BREALEX_WAGE" hidden="1">[14]PRIVATE_OLD!$F$13:$F$49</definedName>
    <definedName name="_39__123Graph_BSEIGNOR" hidden="1">[15]seignior!#REF!</definedName>
    <definedName name="_4___123Graph_AChart_4A" hidden="1">[3]CPIINDEX!$O$239:$O$298</definedName>
    <definedName name="_40__123Graph_CMIMPMA_0" hidden="1">#REF!</definedName>
    <definedName name="_45__123Graph_DGROWTH_CPI" hidden="1">[11]Data!#REF!</definedName>
    <definedName name="_46__123Graph_DMIMPMA_1" hidden="1">#REF!</definedName>
    <definedName name="_5___123Graph_BChart_1A" hidden="1">[3]CPIINDEX!$S$263:$S$310</definedName>
    <definedName name="_51__123Graph_DNDA_NIR" hidden="1">[13]A!#REF!</definedName>
    <definedName name="_52__123Graph_EMIMPMA_0" hidden="1">#REF!</definedName>
    <definedName name="_53__123Graph_EMIMPMA_1" hidden="1">#REF!</definedName>
    <definedName name="_54__123Graph_FMIMPMA_0" hidden="1">#REF!</definedName>
    <definedName name="_55__123Graph_XMIMPMA_0" hidden="1">#REF!</definedName>
    <definedName name="_6___123Graph_BChart_3A" hidden="1">[16]CPIINDEX!#REF!</definedName>
    <definedName name="_60__123Graph_XNDA_2" hidden="1">[13]A!#REF!</definedName>
    <definedName name="_65__123Graph_XNDA_NIR" hidden="1">[13]A!#REF!</definedName>
    <definedName name="_66__123Graph_XR_BMONEY" hidden="1">#REF!</definedName>
    <definedName name="_7___123Graph_BChart_4A" hidden="1">[16]CPIINDEX!#REF!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hidden="1">#REF!</definedName>
    <definedName name="_Fill1" hidden="1">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hidden="1">#REF!</definedName>
    <definedName name="_Key2" hidden="1">'[21]11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" hidden="1">'[2]2'!#REF!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'[22]COP FED'!#REF!</definedName>
    <definedName name="ACwvu.PLA2." hidden="1">'[23]COP FED'!$A$1:$N$49</definedName>
    <definedName name="ACwvu.Print." hidden="1">[24]Med!#REF!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hidden="1">{"Riqfin97",#N/A,FALSE,"Tran";"Riqfinpro",#N/A,FALSE,"Tran"}</definedName>
    <definedName name="bbbb" hidden="1">#REF!</definedName>
    <definedName name="BLPH1" hidden="1">'[25]Ex rate bloom'!$A$4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[26]Raw_1!#REF!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'[25]Ex rate bloom'!$D$4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'[25]Ex rate bloom'!$G$4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'[25]Ex rate bloom'!$J$4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'[25]Ex rate bloom'!$M$4</definedName>
    <definedName name="BLPH50" hidden="1">[27]daily!#REF!</definedName>
    <definedName name="BLPH51" hidden="1">[27]daily!#REF!</definedName>
    <definedName name="BLPH53" hidden="1">[27]daily!#REF!</definedName>
    <definedName name="BLPH54" hidden="1">[27]daily!#REF!</definedName>
    <definedName name="BLPH55" hidden="1">[27]daily!#REF!</definedName>
    <definedName name="BLPH56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hidden="1">'[28]2'!#REF!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hidden="1">[29]MSRV!#REF!</definedName>
    <definedName name="cp" hidden="1">'[30]C Summary'!#REF!</definedName>
    <definedName name="Cwvu.a.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hidden="1">[31]BOP!$36:$36,[31]BOP!$44:$44,[31]BOP!$59:$59,[31]BOP!#REF!,[31]BOP!#REF!,[31]BOP!$79:$79,[31]BOP!$81:$88,[31]BOP!#REF!</definedName>
    <definedName name="Cwvu.cottonall." hidden="1">[31]BOP!$36:$36,[31]BOP!$44:$44,[31]BOP!$59:$59,[31]BOP!#REF!,[31]BOP!#REF!,[31]BOP!$79:$79,[31]BOP!$81:$88</definedName>
    <definedName name="Cwvu.exportdetails." hidden="1">[31]BOP!$36:$36,[31]BOP!$44:$44,[31]BOP!$59:$59,[31]BOP!#REF!,[31]BOP!#REF!,[31]BOP!$79:$79,[31]BOP!#REF!</definedName>
    <definedName name="Cwvu.exports.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hidden="1">#REF!</definedName>
    <definedName name="Cwvu.imports.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hidden="1">[31]BOP!$36:$36,[31]BOP!$44:$44,[31]BOP!$59:$59,[31]BOP!#REF!,[31]BOP!#REF!,[31]BOP!$79:$79</definedName>
    <definedName name="dd" hidden="1">{"Riqfin97",#N/A,FALSE,"Tran";"Riqfinpro",#N/A,FALSE,"Tran"}</definedName>
    <definedName name="ddd" hidden="1">{"WEO",#N/A,FALSE,"Data";"PRI",#N/A,FALSE,"Data";"QUA",#N/A,FALSE,"Data"}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hidden="1">{"'15.01L'!$A$1:$I$62"}</definedName>
    <definedName name="ee" hidden="1">{"Tab1",#N/A,FALSE,"P";"Tab2",#N/A,FALSE,"P"}</definedName>
    <definedName name="eee" hidden="1">{"Tab1",#N/A,FALSE,"P";"Tab2",#N/A,FALSE,"P"}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fuck" hidden="1">#REF!</definedName>
    <definedName name="gf" hidden="1">{"'yps17a'!$B$2:$R$64"}</definedName>
    <definedName name="ggg" hidden="1">{"Riqfin97",#N/A,FALSE,"Tran";"Riqfinpro",#N/A,FALSE,"Tran"}</definedName>
    <definedName name="ggggg" hidden="1">'[33]J(Priv.Cap)'!#REF!</definedName>
    <definedName name="ghjgkhkhgkhgk" hidden="1">'[34]J(Priv.Cap)'!#REF!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hidden="1">'[34]J(Priv.Cap)'!#REF!</definedName>
    <definedName name="ii" hidden="1">{"Tab1",#N/A,FALSE,"P";"Tab2",#N/A,FALSE,"P"}</definedName>
    <definedName name="iiiiii" hidden="1">[35]M!#REF!</definedName>
    <definedName name="jhkghjkghkg" hidden="1">{"Riqfin97",#N/A,FALSE,"Tran";"Riqfinpro",#N/A,FALSE,"Tran"}</definedName>
    <definedName name="jj" hidden="1">{"Riqfin97",#N/A,FALSE,"Tran";"Riqfinpro",#N/A,FALSE,"Tran"}</definedName>
    <definedName name="jjj" hidden="1">[35]M!#REF!</definedName>
    <definedName name="jjjjjj" hidden="1">'[33]J(Priv.Cap)'!#REF!</definedName>
    <definedName name="jjjjjjjjjjjjjjjjjjjjjj" hidden="1">#REF!</definedName>
    <definedName name="kghkghkhkghkhfk" hidden="1">{"Tab1",#N/A,FALSE,"P";"Tab2",#N/A,FALSE,"P"}</definedName>
    <definedName name="kk" hidden="1">{"Tab1",#N/A,FALSE,"P";"Tab2",#N/A,FALSE,"P"}</definedName>
    <definedName name="kkk" hidden="1">{"WEO",#N/A,FALSE,"Data";"PRI",#N/A,FALSE,"Data";"QUA",#N/A,FALSE,"Data"}</definedName>
    <definedName name="kkkk" hidden="1">[36]M!#REF!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ol" hidden="1">#REF!</definedName>
    <definedName name="kossi" hidden="1">'[8]Dep fonct'!#REF!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hidden="1">[35]M!#REF!</definedName>
    <definedName name="lllllllllll" hidden="1">'[33]J(Priv.Cap)'!#REF!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o" hidden="1">{"Riqfin97",#N/A,FALSE,"Tran";"Riqfinpro",#N/A,FALSE,"Tran"}</definedName>
    <definedName name="ooo" hidden="1">{"Tab1",#N/A,FALSE,"P";"Tab2",#N/A,FALSE,"P"}</definedName>
    <definedName name="oooooooooooo" hidden="1">[36]M!#REF!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ol" hidden="1">[37]A!#REF!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_xlnm.Print_Area" localSheetId="2">'2024-ΠΡΟΫΠ ΑΝΑ ΒΟΜ'!$B$1:$L$35</definedName>
    <definedName name="_xlnm.Print_Titles" localSheetId="0">'2024-ΠΡΟΥΠΟΛΟΓΙΣΜΟΣ_ΑΝΑ (ΚΑΕ)'!$2:$2</definedName>
    <definedName name="q" hidden="1">{"WEO",#N/A,FALSE,"Data";"PRI",#N/A,FALSE,"Data";"QUA",#N/A,FALSE,"Data"}</definedName>
    <definedName name="qq" hidden="1">'[34]J(Priv.Cap)'!#REF!</definedName>
    <definedName name="reyherhefgf" hidden="1">{"'15.01L'!$A$1:$I$62"}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yertyerther" hidden="1">{"'15.01L'!$A$1:$I$62"}</definedName>
    <definedName name="rtyertyertyerthdfg" hidden="1">{"'15.01L'!$A$1:$I$62"}</definedName>
    <definedName name="Rwvu.Export." hidden="1">#REF!,#REF!</definedName>
    <definedName name="Rwvu.IMPORT." hidden="1">#REF!</definedName>
    <definedName name="Rwvu.PLA2." hidden="1">'[22]COP FED'!#REF!</definedName>
    <definedName name="Rwvu.Print." hidden="1">#N/A</definedName>
    <definedName name="s" hidden="1">'[6]MonSurv-BC'!#REF!</definedName>
    <definedName name="sdfgsdfgdfg" hidden="1">{"'15.01L'!$A$1:$I$62"}</definedName>
    <definedName name="sencount" hidden="1">2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ssssssssssssssss" hidden="1">'[8]Dep fonct'!#REF!</definedName>
    <definedName name="Swvu.PLA1." hidden="1">'[22]COP FED'!#REF!</definedName>
    <definedName name="Swvu.PLA2." hidden="1">'[23]COP FED'!$A$1:$N$49</definedName>
    <definedName name="Swvu.Print." hidden="1">[24]Med!#REF!</definedName>
    <definedName name="tenou" hidden="1">'[8]Dep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hidden="1">[35]M!#REF!</definedName>
    <definedName name="tyi" hidden="1">'[8]Dep fonct'!#REF!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rtyer5y3e5rthgf" hidden="1">{"'15.01L'!$A$1:$I$62"}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[35]M!#REF!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hidden="1">[31]BOP!$36:$36,[31]BOP!$44:$44,[31]BOP!$59:$59,[31]BOP!#REF!,[31]BOP!#REF!,[31]BOP!$79:$79</definedName>
    <definedName name="Z_112039D0_FF0B_11D1_98B3_00C04FC96ABD_.wvu.Rows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hidden="1">[31]BOP!$36:$36,[31]BOP!$44:$44,[31]BOP!$59:$59,[31]BOP!#REF!,[31]BOP!#REF!,[31]BOP!$79:$79</definedName>
    <definedName name="Z_49B0A4B0_963B_11D1_BFD1_00A02466B680_.wvu.Rows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hidden="1">[31]BOP!$36:$36,[31]BOP!$44:$44,[31]BOP!$59:$59,[31]BOP!#REF!,[31]BOP!#REF!,[31]BOP!$79:$79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hidden="1">#REF!</definedName>
    <definedName name="Z_9E0C48F8_FFCC_11D1_98BA_00C04FC96ABD_.wvu.Rows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hidden="1">[31]BOP!$36:$36,[31]BOP!$44:$44,[31]BOP!$59:$59,[31]BOP!#REF!,[31]BOP!#REF!,[31]BOP!$79:$79</definedName>
    <definedName name="Z_CF25EF4A_FFAB_11D1_98B7_00C04FC96ABD_.wvu.Rows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hidden="1">[31]BOP!$36:$36,[31]BOP!$44:$44,[31]BOP!$59:$59,[31]BOP!#REF!,[31]BOP!#REF!,[31]BOP!$79:$79</definedName>
    <definedName name="zz" hidden="1">{"Tab1",#N/A,FALSE,"P";"Tab2",#N/A,FALSE,"P"}</definedName>
    <definedName name="zzzzzzzz" hidden="1">[35]M!#REF!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7" l="1"/>
  <c r="K33" i="10" l="1"/>
  <c r="J33" i="10"/>
  <c r="I33" i="10"/>
  <c r="H33" i="10"/>
  <c r="G33" i="10"/>
  <c r="F33" i="10"/>
  <c r="E33" i="10"/>
  <c r="D33" i="10"/>
  <c r="C33" i="10"/>
  <c r="K32" i="10"/>
  <c r="J32" i="10"/>
  <c r="I32" i="10"/>
  <c r="H32" i="10"/>
  <c r="G32" i="10"/>
  <c r="F32" i="10"/>
  <c r="E32" i="10"/>
  <c r="D32" i="10"/>
  <c r="C32" i="10"/>
  <c r="K31" i="10"/>
  <c r="J31" i="10"/>
  <c r="I31" i="10"/>
  <c r="H31" i="10"/>
  <c r="G31" i="10"/>
  <c r="F31" i="10"/>
  <c r="E31" i="10"/>
  <c r="D31" i="10"/>
  <c r="C31" i="10"/>
  <c r="K30" i="10"/>
  <c r="J30" i="10"/>
  <c r="I30" i="10"/>
  <c r="H30" i="10"/>
  <c r="G30" i="10"/>
  <c r="F30" i="10"/>
  <c r="E30" i="10"/>
  <c r="D30" i="10"/>
  <c r="C30" i="10"/>
  <c r="K29" i="10"/>
  <c r="J29" i="10"/>
  <c r="I29" i="10"/>
  <c r="H29" i="10"/>
  <c r="G29" i="10"/>
  <c r="F29" i="10"/>
  <c r="E29" i="10"/>
  <c r="D29" i="10"/>
  <c r="C29" i="10"/>
  <c r="K27" i="10"/>
  <c r="J27" i="10"/>
  <c r="I27" i="10"/>
  <c r="H27" i="10"/>
  <c r="G27" i="10"/>
  <c r="F27" i="10"/>
  <c r="E27" i="10"/>
  <c r="D27" i="10"/>
  <c r="C27" i="10"/>
  <c r="K26" i="10"/>
  <c r="J26" i="10"/>
  <c r="H26" i="10"/>
  <c r="G26" i="10"/>
  <c r="F26" i="10"/>
  <c r="E26" i="10"/>
  <c r="D26" i="10"/>
  <c r="C26" i="10"/>
  <c r="K25" i="10"/>
  <c r="J25" i="10"/>
  <c r="H25" i="10"/>
  <c r="G25" i="10"/>
  <c r="F25" i="10"/>
  <c r="E25" i="10"/>
  <c r="D25" i="10"/>
  <c r="C25" i="10"/>
  <c r="K24" i="10"/>
  <c r="J24" i="10"/>
  <c r="H24" i="10"/>
  <c r="G24" i="10"/>
  <c r="F24" i="10"/>
  <c r="E24" i="10"/>
  <c r="D24" i="10"/>
  <c r="C24" i="10"/>
  <c r="K23" i="10"/>
  <c r="J23" i="10"/>
  <c r="H23" i="10"/>
  <c r="G23" i="10"/>
  <c r="F23" i="10"/>
  <c r="E23" i="10"/>
  <c r="D23" i="10"/>
  <c r="C23" i="10"/>
  <c r="K21" i="10"/>
  <c r="J21" i="10"/>
  <c r="H21" i="10"/>
  <c r="G21" i="10"/>
  <c r="F21" i="10"/>
  <c r="E21" i="10"/>
  <c r="D21" i="10"/>
  <c r="C21" i="10"/>
  <c r="K20" i="10"/>
  <c r="J20" i="10"/>
  <c r="H20" i="10"/>
  <c r="G20" i="10"/>
  <c r="F20" i="10"/>
  <c r="E20" i="10"/>
  <c r="D20" i="10"/>
  <c r="C20" i="10"/>
  <c r="K19" i="10"/>
  <c r="J19" i="10"/>
  <c r="H19" i="10"/>
  <c r="G19" i="10"/>
  <c r="F19" i="10"/>
  <c r="E19" i="10"/>
  <c r="D19" i="10"/>
  <c r="C19" i="10"/>
  <c r="K18" i="10"/>
  <c r="J18" i="10"/>
  <c r="H18" i="10"/>
  <c r="G18" i="10"/>
  <c r="F18" i="10"/>
  <c r="E18" i="10"/>
  <c r="D18" i="10"/>
  <c r="C18" i="10"/>
  <c r="K17" i="10"/>
  <c r="J17" i="10"/>
  <c r="H17" i="10"/>
  <c r="G17" i="10"/>
  <c r="F17" i="10"/>
  <c r="E17" i="10"/>
  <c r="D17" i="10"/>
  <c r="C17" i="10"/>
  <c r="K16" i="10"/>
  <c r="J16" i="10"/>
  <c r="H16" i="10"/>
  <c r="G16" i="10"/>
  <c r="F16" i="10"/>
  <c r="E16" i="10"/>
  <c r="D16" i="10"/>
  <c r="C16" i="10"/>
  <c r="K15" i="10"/>
  <c r="J15" i="10"/>
  <c r="H15" i="10"/>
  <c r="G15" i="10"/>
  <c r="F15" i="10"/>
  <c r="E15" i="10"/>
  <c r="D15" i="10"/>
  <c r="C15" i="10"/>
  <c r="K14" i="10"/>
  <c r="J14" i="10"/>
  <c r="H14" i="10"/>
  <c r="G14" i="10"/>
  <c r="F14" i="10"/>
  <c r="E14" i="10"/>
  <c r="D14" i="10"/>
  <c r="C14" i="10"/>
  <c r="K13" i="10"/>
  <c r="J13" i="10"/>
  <c r="H13" i="10"/>
  <c r="G13" i="10"/>
  <c r="F13" i="10"/>
  <c r="E13" i="10"/>
  <c r="D13" i="10"/>
  <c r="C13" i="10"/>
  <c r="K12" i="10"/>
  <c r="J12" i="10"/>
  <c r="H12" i="10"/>
  <c r="G12" i="10"/>
  <c r="F12" i="10"/>
  <c r="E12" i="10"/>
  <c r="D12" i="10"/>
  <c r="C12" i="10"/>
  <c r="K11" i="10"/>
  <c r="J11" i="10"/>
  <c r="H11" i="10"/>
  <c r="G11" i="10"/>
  <c r="F11" i="10"/>
  <c r="E11" i="10"/>
  <c r="D11" i="10"/>
  <c r="C11" i="10"/>
  <c r="K10" i="10"/>
  <c r="J10" i="10"/>
  <c r="H10" i="10"/>
  <c r="G10" i="10"/>
  <c r="F10" i="10"/>
  <c r="E10" i="10"/>
  <c r="D10" i="10"/>
  <c r="C10" i="10"/>
  <c r="K9" i="10"/>
  <c r="J9" i="10"/>
  <c r="H9" i="10"/>
  <c r="G9" i="10"/>
  <c r="F9" i="10"/>
  <c r="E9" i="10"/>
  <c r="D9" i="10"/>
  <c r="C9" i="10"/>
  <c r="K8" i="10"/>
  <c r="J8" i="10"/>
  <c r="H8" i="10"/>
  <c r="G8" i="10"/>
  <c r="F8" i="10"/>
  <c r="E8" i="10"/>
  <c r="D8" i="10"/>
  <c r="C8" i="10"/>
  <c r="K7" i="10"/>
  <c r="J7" i="10"/>
  <c r="H7" i="10"/>
  <c r="G7" i="10"/>
  <c r="F7" i="10"/>
  <c r="E7" i="10"/>
  <c r="D7" i="10"/>
  <c r="C7" i="10"/>
  <c r="K6" i="10"/>
  <c r="J6" i="10"/>
  <c r="H6" i="10"/>
  <c r="G6" i="10"/>
  <c r="F6" i="10"/>
  <c r="E6" i="10"/>
  <c r="D6" i="10"/>
  <c r="C6" i="10"/>
  <c r="K5" i="10"/>
  <c r="J5" i="10"/>
  <c r="H5" i="10"/>
  <c r="G5" i="10"/>
  <c r="F5" i="10"/>
  <c r="E5" i="10"/>
  <c r="D5" i="10"/>
  <c r="C5" i="10"/>
  <c r="K4" i="10"/>
  <c r="J4" i="10"/>
  <c r="H4" i="10"/>
  <c r="G4" i="10"/>
  <c r="F4" i="10"/>
  <c r="E4" i="10"/>
  <c r="D4" i="10"/>
  <c r="C4" i="10"/>
  <c r="K3" i="10"/>
  <c r="J3" i="10"/>
  <c r="H3" i="10"/>
  <c r="G3" i="10"/>
  <c r="F3" i="10"/>
  <c r="E3" i="10"/>
  <c r="D3" i="10"/>
  <c r="C3" i="10"/>
  <c r="K2" i="10"/>
  <c r="J2" i="10"/>
  <c r="H2" i="10"/>
  <c r="G2" i="10"/>
  <c r="F2" i="10"/>
  <c r="E2" i="10"/>
  <c r="D2" i="10"/>
  <c r="C2" i="10"/>
  <c r="C38" i="52"/>
  <c r="C37" i="52"/>
  <c r="C36" i="52"/>
  <c r="C35" i="52"/>
  <c r="C34" i="52"/>
  <c r="C32" i="52"/>
  <c r="C33" i="52" s="1"/>
  <c r="L440" i="7"/>
  <c r="K440" i="7"/>
  <c r="J440" i="7"/>
  <c r="I440" i="7"/>
  <c r="H440" i="7"/>
  <c r="G440" i="7"/>
  <c r="F440" i="7"/>
  <c r="E440" i="7"/>
  <c r="D440" i="7"/>
  <c r="L439" i="7"/>
  <c r="K439" i="7"/>
  <c r="J439" i="7"/>
  <c r="I439" i="7"/>
  <c r="H439" i="7"/>
  <c r="G439" i="7"/>
  <c r="F439" i="7"/>
  <c r="E439" i="7"/>
  <c r="D439" i="7"/>
  <c r="M439" i="7" s="1"/>
  <c r="L438" i="7"/>
  <c r="K438" i="7"/>
  <c r="J438" i="7"/>
  <c r="I438" i="7"/>
  <c r="H438" i="7"/>
  <c r="G438" i="7"/>
  <c r="F438" i="7"/>
  <c r="E438" i="7"/>
  <c r="D438" i="7"/>
  <c r="L437" i="7"/>
  <c r="K437" i="7"/>
  <c r="J437" i="7"/>
  <c r="I437" i="7"/>
  <c r="H437" i="7"/>
  <c r="G437" i="7"/>
  <c r="F437" i="7"/>
  <c r="E437" i="7"/>
  <c r="D437" i="7"/>
  <c r="M437" i="7" s="1"/>
  <c r="L436" i="7"/>
  <c r="K436" i="7"/>
  <c r="J436" i="7"/>
  <c r="I436" i="7"/>
  <c r="H436" i="7"/>
  <c r="H441" i="7" s="1"/>
  <c r="G436" i="7"/>
  <c r="G441" i="7" s="1"/>
  <c r="F436" i="7"/>
  <c r="E436" i="7"/>
  <c r="D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K246" i="7"/>
  <c r="J246" i="7"/>
  <c r="I246" i="7"/>
  <c r="H246" i="7"/>
  <c r="G246" i="7"/>
  <c r="F246" i="7"/>
  <c r="E246" i="7"/>
  <c r="D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K219" i="7"/>
  <c r="J219" i="7"/>
  <c r="I219" i="7"/>
  <c r="H219" i="7"/>
  <c r="G219" i="7"/>
  <c r="F219" i="7"/>
  <c r="E219" i="7"/>
  <c r="D219" i="7"/>
  <c r="K218" i="7"/>
  <c r="J218" i="7"/>
  <c r="I218" i="7"/>
  <c r="H218" i="7"/>
  <c r="G218" i="7"/>
  <c r="F218" i="7"/>
  <c r="E218" i="7"/>
  <c r="D218" i="7"/>
  <c r="K217" i="7"/>
  <c r="J217" i="7"/>
  <c r="I217" i="7"/>
  <c r="H217" i="7"/>
  <c r="G217" i="7"/>
  <c r="F217" i="7"/>
  <c r="E217" i="7"/>
  <c r="D217" i="7"/>
  <c r="K216" i="7"/>
  <c r="J216" i="7"/>
  <c r="I216" i="7"/>
  <c r="H216" i="7"/>
  <c r="G216" i="7"/>
  <c r="F216" i="7"/>
  <c r="E216" i="7"/>
  <c r="D216" i="7"/>
  <c r="L214" i="7"/>
  <c r="K214" i="7"/>
  <c r="J214" i="7"/>
  <c r="I214" i="7"/>
  <c r="H214" i="7"/>
  <c r="G214" i="7"/>
  <c r="F214" i="7"/>
  <c r="E214" i="7"/>
  <c r="D214" i="7"/>
  <c r="K213" i="7"/>
  <c r="J213" i="7"/>
  <c r="I213" i="7"/>
  <c r="H213" i="7"/>
  <c r="G213" i="7"/>
  <c r="F213" i="7"/>
  <c r="E213" i="7"/>
  <c r="D213" i="7"/>
  <c r="K212" i="7"/>
  <c r="J212" i="7"/>
  <c r="I212" i="7"/>
  <c r="H212" i="7"/>
  <c r="G212" i="7"/>
  <c r="F212" i="7"/>
  <c r="E212" i="7"/>
  <c r="D212" i="7"/>
  <c r="K211" i="7"/>
  <c r="J211" i="7"/>
  <c r="I211" i="7"/>
  <c r="H211" i="7"/>
  <c r="G211" i="7"/>
  <c r="F211" i="7"/>
  <c r="E211" i="7"/>
  <c r="D211" i="7"/>
  <c r="L210" i="7"/>
  <c r="K210" i="7"/>
  <c r="J210" i="7"/>
  <c r="I210" i="7"/>
  <c r="H210" i="7"/>
  <c r="G210" i="7"/>
  <c r="F210" i="7"/>
  <c r="E210" i="7"/>
  <c r="D210" i="7"/>
  <c r="L209" i="7"/>
  <c r="K209" i="7"/>
  <c r="J209" i="7"/>
  <c r="I209" i="7"/>
  <c r="H209" i="7"/>
  <c r="G209" i="7"/>
  <c r="F209" i="7"/>
  <c r="E209" i="7"/>
  <c r="D209" i="7"/>
  <c r="K208" i="7"/>
  <c r="J208" i="7"/>
  <c r="I208" i="7"/>
  <c r="H208" i="7"/>
  <c r="G208" i="7"/>
  <c r="F208" i="7"/>
  <c r="E208" i="7"/>
  <c r="D208" i="7"/>
  <c r="K207" i="7"/>
  <c r="J207" i="7"/>
  <c r="I207" i="7"/>
  <c r="H207" i="7"/>
  <c r="G207" i="7"/>
  <c r="F207" i="7"/>
  <c r="E207" i="7"/>
  <c r="D207" i="7"/>
  <c r="L206" i="7"/>
  <c r="K206" i="7"/>
  <c r="J206" i="7"/>
  <c r="I206" i="7"/>
  <c r="H206" i="7"/>
  <c r="G206" i="7"/>
  <c r="F206" i="7"/>
  <c r="E206" i="7"/>
  <c r="D206" i="7"/>
  <c r="K205" i="7"/>
  <c r="J205" i="7"/>
  <c r="I205" i="7"/>
  <c r="H205" i="7"/>
  <c r="G205" i="7"/>
  <c r="F205" i="7"/>
  <c r="E205" i="7"/>
  <c r="D205" i="7"/>
  <c r="K204" i="7"/>
  <c r="J204" i="7"/>
  <c r="I204" i="7"/>
  <c r="H204" i="7"/>
  <c r="G204" i="7"/>
  <c r="F204" i="7"/>
  <c r="E204" i="7"/>
  <c r="D204" i="7"/>
  <c r="L203" i="7"/>
  <c r="K203" i="7"/>
  <c r="J203" i="7"/>
  <c r="I203" i="7"/>
  <c r="H203" i="7"/>
  <c r="G203" i="7"/>
  <c r="F203" i="7"/>
  <c r="E203" i="7"/>
  <c r="D203" i="7"/>
  <c r="K202" i="7"/>
  <c r="J202" i="7"/>
  <c r="I202" i="7"/>
  <c r="H202" i="7"/>
  <c r="G202" i="7"/>
  <c r="F202" i="7"/>
  <c r="E202" i="7"/>
  <c r="D202" i="7"/>
  <c r="K201" i="7"/>
  <c r="J201" i="7"/>
  <c r="I201" i="7"/>
  <c r="H201" i="7"/>
  <c r="G201" i="7"/>
  <c r="F201" i="7"/>
  <c r="E201" i="7"/>
  <c r="D201" i="7"/>
  <c r="K200" i="7"/>
  <c r="J200" i="7"/>
  <c r="I200" i="7"/>
  <c r="H200" i="7"/>
  <c r="G200" i="7"/>
  <c r="F200" i="7"/>
  <c r="E200" i="7"/>
  <c r="D200" i="7"/>
  <c r="K199" i="7"/>
  <c r="J199" i="7"/>
  <c r="I199" i="7"/>
  <c r="H199" i="7"/>
  <c r="G199" i="7"/>
  <c r="F199" i="7"/>
  <c r="E199" i="7"/>
  <c r="D199" i="7"/>
  <c r="K198" i="7"/>
  <c r="J198" i="7"/>
  <c r="I198" i="7"/>
  <c r="H198" i="7"/>
  <c r="G198" i="7"/>
  <c r="F198" i="7"/>
  <c r="E198" i="7"/>
  <c r="D198" i="7"/>
  <c r="K197" i="7"/>
  <c r="J197" i="7"/>
  <c r="I197" i="7"/>
  <c r="H197" i="7"/>
  <c r="G197" i="7"/>
  <c r="F197" i="7"/>
  <c r="E197" i="7"/>
  <c r="D197" i="7"/>
  <c r="K196" i="7"/>
  <c r="J196" i="7"/>
  <c r="I196" i="7"/>
  <c r="H196" i="7"/>
  <c r="G196" i="7"/>
  <c r="F196" i="7"/>
  <c r="E196" i="7"/>
  <c r="D196" i="7"/>
  <c r="K195" i="7"/>
  <c r="J195" i="7"/>
  <c r="I195" i="7"/>
  <c r="H195" i="7"/>
  <c r="G195" i="7"/>
  <c r="F195" i="7"/>
  <c r="E195" i="7"/>
  <c r="D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211" i="7" s="1"/>
  <c r="M165" i="7"/>
  <c r="M164" i="7"/>
  <c r="M163" i="7"/>
  <c r="M162" i="7"/>
  <c r="M161" i="7"/>
  <c r="M160" i="7"/>
  <c r="M159" i="7"/>
  <c r="M219" i="7" s="1"/>
  <c r="M158" i="7"/>
  <c r="M217" i="7" s="1"/>
  <c r="M157" i="7"/>
  <c r="M156" i="7"/>
  <c r="M155" i="7"/>
  <c r="M213" i="7" s="1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206" i="7" s="1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204" i="7" s="1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205" i="7" s="1"/>
  <c r="M89" i="7"/>
  <c r="M88" i="7"/>
  <c r="M87" i="7"/>
  <c r="M199" i="7" s="1"/>
  <c r="M86" i="7"/>
  <c r="M203" i="7" s="1"/>
  <c r="M85" i="7"/>
  <c r="M84" i="7"/>
  <c r="M83" i="7"/>
  <c r="M200" i="7" s="1"/>
  <c r="M82" i="7"/>
  <c r="M81" i="7"/>
  <c r="M80" i="7"/>
  <c r="M79" i="7"/>
  <c r="M78" i="7"/>
  <c r="M77" i="7"/>
  <c r="M201" i="7" s="1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198" i="7" s="1"/>
  <c r="M20" i="7"/>
  <c r="M19" i="7"/>
  <c r="M18" i="7"/>
  <c r="M17" i="7"/>
  <c r="M16" i="7"/>
  <c r="M197" i="7" s="1"/>
  <c r="M15" i="7"/>
  <c r="M196" i="7" s="1"/>
  <c r="M14" i="7"/>
  <c r="M13" i="7"/>
  <c r="M12" i="7"/>
  <c r="M11" i="7"/>
  <c r="M10" i="7"/>
  <c r="M9" i="7"/>
  <c r="M8" i="7"/>
  <c r="M7" i="7"/>
  <c r="M6" i="7"/>
  <c r="M5" i="7"/>
  <c r="M4" i="7"/>
  <c r="M3" i="7"/>
  <c r="L215" i="7" l="1"/>
  <c r="F34" i="10"/>
  <c r="K22" i="10"/>
  <c r="K28" i="10" s="1"/>
  <c r="M216" i="7"/>
  <c r="M436" i="7"/>
  <c r="J441" i="7"/>
  <c r="M438" i="7"/>
  <c r="M440" i="7"/>
  <c r="K215" i="7"/>
  <c r="O193" i="7"/>
  <c r="I441" i="7"/>
  <c r="H34" i="10"/>
  <c r="H215" i="7"/>
  <c r="E441" i="7"/>
  <c r="K441" i="7"/>
  <c r="F441" i="7"/>
  <c r="L441" i="7"/>
  <c r="E34" i="10"/>
  <c r="M246" i="7"/>
  <c r="F215" i="7"/>
  <c r="M202" i="7"/>
  <c r="D215" i="7"/>
  <c r="M218" i="7"/>
  <c r="M212" i="7"/>
  <c r="E215" i="7"/>
  <c r="I215" i="7"/>
  <c r="I443" i="7" s="1"/>
  <c r="G215" i="7"/>
  <c r="G443" i="7" s="1"/>
  <c r="M210" i="7"/>
  <c r="M209" i="7"/>
  <c r="M208" i="7"/>
  <c r="M207" i="7"/>
  <c r="M214" i="7"/>
  <c r="J215" i="7"/>
  <c r="J443" i="7" s="1"/>
  <c r="M195" i="7"/>
  <c r="I34" i="10"/>
  <c r="G22" i="10"/>
  <c r="G28" i="10" s="1"/>
  <c r="D34" i="10"/>
  <c r="F22" i="10"/>
  <c r="F28" i="10" s="1"/>
  <c r="F35" i="10" s="1"/>
  <c r="H22" i="10"/>
  <c r="H28" i="10" s="1"/>
  <c r="K34" i="10"/>
  <c r="C22" i="10"/>
  <c r="C28" i="10" s="1"/>
  <c r="L27" i="10"/>
  <c r="L30" i="10"/>
  <c r="L32" i="10"/>
  <c r="J34" i="10"/>
  <c r="L31" i="10"/>
  <c r="C39" i="52"/>
  <c r="D22" i="10"/>
  <c r="D28" i="10" s="1"/>
  <c r="J22" i="10"/>
  <c r="J28" i="10" s="1"/>
  <c r="G34" i="10"/>
  <c r="L29" i="10"/>
  <c r="L33" i="10"/>
  <c r="C34" i="10"/>
  <c r="E22" i="10"/>
  <c r="E28" i="10" s="1"/>
  <c r="E35" i="10" s="1"/>
  <c r="L443" i="7"/>
  <c r="H443" i="7"/>
  <c r="D441" i="7"/>
  <c r="M441" i="7" s="1"/>
  <c r="K443" i="7" l="1"/>
  <c r="F443" i="7"/>
  <c r="H35" i="10"/>
  <c r="G35" i="10"/>
  <c r="K35" i="10"/>
  <c r="E443" i="7"/>
  <c r="C35" i="10"/>
  <c r="M215" i="7"/>
  <c r="M443" i="7" s="1"/>
  <c r="D35" i="10"/>
  <c r="L34" i="10"/>
  <c r="J35" i="10"/>
  <c r="D443" i="7"/>
  <c r="I119" i="51" l="1"/>
  <c r="I179" i="51"/>
  <c r="I90" i="51"/>
  <c r="H90" i="51" s="1"/>
  <c r="I61" i="51"/>
  <c r="I148" i="51"/>
  <c r="I208" i="51"/>
  <c r="H119" i="51" l="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B32" i="51" l="1"/>
  <c r="I118" i="51" l="1"/>
  <c r="I178" i="51"/>
  <c r="I89" i="51"/>
  <c r="I60" i="51"/>
  <c r="I147" i="51"/>
  <c r="I117" i="51"/>
  <c r="I177" i="51"/>
  <c r="I88" i="51"/>
  <c r="I59" i="51"/>
  <c r="I146" i="51"/>
  <c r="I116" i="51"/>
  <c r="I176" i="51"/>
  <c r="I87" i="51"/>
  <c r="I58" i="51"/>
  <c r="I145" i="51"/>
  <c r="I115" i="51"/>
  <c r="I175" i="51"/>
  <c r="I86" i="51"/>
  <c r="I57" i="51"/>
  <c r="I144" i="51"/>
  <c r="I113" i="51"/>
  <c r="I173" i="51"/>
  <c r="I84" i="51"/>
  <c r="I55" i="51"/>
  <c r="I142" i="51"/>
  <c r="I112" i="51"/>
  <c r="I172" i="51"/>
  <c r="I83" i="51"/>
  <c r="I54" i="51"/>
  <c r="I141" i="51"/>
  <c r="I111" i="51"/>
  <c r="I171" i="51"/>
  <c r="I82" i="51"/>
  <c r="I53" i="51"/>
  <c r="I140" i="51"/>
  <c r="I110" i="51"/>
  <c r="I170" i="51"/>
  <c r="I81" i="51"/>
  <c r="I52" i="51"/>
  <c r="I139" i="51"/>
  <c r="I109" i="51"/>
  <c r="I169" i="51"/>
  <c r="I80" i="51"/>
  <c r="I51" i="51"/>
  <c r="I138" i="51"/>
  <c r="I108" i="51"/>
  <c r="I168" i="51"/>
  <c r="I79" i="51"/>
  <c r="I50" i="51"/>
  <c r="I137" i="51"/>
  <c r="I107" i="51"/>
  <c r="I167" i="51"/>
  <c r="I78" i="51"/>
  <c r="I49" i="51"/>
  <c r="I136" i="51"/>
  <c r="I106" i="51"/>
  <c r="I166" i="51"/>
  <c r="I77" i="51"/>
  <c r="I48" i="51"/>
  <c r="I135" i="51"/>
  <c r="I105" i="51"/>
  <c r="I165" i="51"/>
  <c r="I76" i="51"/>
  <c r="I47" i="51"/>
  <c r="I134" i="51"/>
  <c r="I104" i="51"/>
  <c r="I164" i="51"/>
  <c r="I75" i="51"/>
  <c r="I46" i="51"/>
  <c r="I133" i="51"/>
  <c r="I103" i="51"/>
  <c r="I163" i="51"/>
  <c r="I74" i="51"/>
  <c r="I45" i="51"/>
  <c r="I132" i="51"/>
  <c r="I102" i="51"/>
  <c r="I162" i="51"/>
  <c r="I73" i="51"/>
  <c r="I44" i="51"/>
  <c r="I131" i="51"/>
  <c r="I101" i="51"/>
  <c r="I161" i="51"/>
  <c r="I72" i="51"/>
  <c r="I43" i="51"/>
  <c r="I130" i="51"/>
  <c r="I100" i="51"/>
  <c r="I160" i="51"/>
  <c r="I71" i="51"/>
  <c r="I42" i="51"/>
  <c r="I129" i="51"/>
  <c r="I99" i="51"/>
  <c r="I159" i="51"/>
  <c r="I70" i="51"/>
  <c r="I41" i="51"/>
  <c r="I128" i="51"/>
  <c r="I98" i="51"/>
  <c r="I158" i="51"/>
  <c r="I69" i="51"/>
  <c r="I40" i="51"/>
  <c r="I127" i="51"/>
  <c r="I97" i="51"/>
  <c r="I157" i="51"/>
  <c r="I68" i="51"/>
  <c r="I39" i="51"/>
  <c r="I126" i="51"/>
  <c r="I96" i="51"/>
  <c r="I156" i="51"/>
  <c r="I67" i="51"/>
  <c r="I38" i="51"/>
  <c r="I125" i="51"/>
  <c r="I95" i="51"/>
  <c r="I155" i="51"/>
  <c r="I66" i="51"/>
  <c r="I37" i="51"/>
  <c r="H66" i="51" l="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H174" i="51" l="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I202" i="51"/>
  <c r="I206" i="51"/>
  <c r="I200" i="51"/>
  <c r="I194" i="51"/>
  <c r="D194" i="51" l="1"/>
  <c r="H194" i="51"/>
  <c r="F194" i="51"/>
  <c r="D206" i="51"/>
  <c r="F206" i="51"/>
  <c r="H206" i="51"/>
  <c r="D200" i="51"/>
  <c r="H200" i="51"/>
  <c r="F200" i="51"/>
  <c r="D202" i="51"/>
  <c r="H202" i="51"/>
  <c r="F202" i="51"/>
  <c r="I190" i="51" l="1"/>
  <c r="D190" i="51" l="1"/>
  <c r="H190" i="51"/>
  <c r="F190" i="51"/>
  <c r="I207" i="51"/>
  <c r="I184" i="51" l="1"/>
  <c r="D207" i="51"/>
  <c r="H207" i="51"/>
  <c r="F207" i="51"/>
  <c r="I204" i="51"/>
  <c r="I32" i="51"/>
  <c r="I205" i="51"/>
  <c r="I201" i="51"/>
  <c r="I199" i="51"/>
  <c r="I198" i="51"/>
  <c r="I197" i="51"/>
  <c r="I196" i="51"/>
  <c r="I195" i="51"/>
  <c r="I193" i="51"/>
  <c r="I192" i="51"/>
  <c r="I191" i="51"/>
  <c r="I189" i="51"/>
  <c r="I188" i="51"/>
  <c r="I187" i="51"/>
  <c r="I186" i="51"/>
  <c r="H184" i="51" l="1"/>
  <c r="D184" i="51"/>
  <c r="F184" i="5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I27" i="51"/>
  <c r="F27" i="51" l="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I21" i="10" l="1"/>
  <c r="L21" i="10" s="1"/>
  <c r="I25" i="51" s="1"/>
  <c r="F25" i="51" l="1"/>
  <c r="D25" i="51"/>
  <c r="H25" i="51"/>
  <c r="I26" i="10" l="1"/>
  <c r="L26" i="10" s="1"/>
  <c r="I31" i="51" s="1"/>
  <c r="H31" i="51" s="1"/>
  <c r="I25" i="10"/>
  <c r="L25" i="10" s="1"/>
  <c r="I30" i="51" s="1"/>
  <c r="I24" i="10"/>
  <c r="L24" i="10" s="1"/>
  <c r="I29" i="51" s="1"/>
  <c r="I23" i="10"/>
  <c r="L23" i="10" s="1"/>
  <c r="I28" i="51" s="1"/>
  <c r="I20" i="10"/>
  <c r="L20" i="10" s="1"/>
  <c r="I24" i="51" s="1"/>
  <c r="I19" i="10"/>
  <c r="L19" i="10" s="1"/>
  <c r="I23" i="51" s="1"/>
  <c r="I18" i="10"/>
  <c r="L18" i="10" s="1"/>
  <c r="I22" i="51" s="1"/>
  <c r="I17" i="10"/>
  <c r="L17" i="10" s="1"/>
  <c r="I21" i="51" s="1"/>
  <c r="I16" i="10"/>
  <c r="L16" i="10" s="1"/>
  <c r="I20" i="51" s="1"/>
  <c r="I15" i="10"/>
  <c r="L15" i="10" s="1"/>
  <c r="I19" i="51" s="1"/>
  <c r="I14" i="10"/>
  <c r="L14" i="10" s="1"/>
  <c r="I13" i="10"/>
  <c r="L13" i="10" s="1"/>
  <c r="I17" i="51" s="1"/>
  <c r="I12" i="10"/>
  <c r="L12" i="10" s="1"/>
  <c r="I16" i="51" s="1"/>
  <c r="I11" i="10"/>
  <c r="L11" i="10" s="1"/>
  <c r="I15" i="51" s="1"/>
  <c r="I10" i="10"/>
  <c r="L10" i="10" s="1"/>
  <c r="I14" i="51" s="1"/>
  <c r="I9" i="10"/>
  <c r="L9" i="10" s="1"/>
  <c r="I13" i="51" s="1"/>
  <c r="I8" i="10"/>
  <c r="L8" i="10" s="1"/>
  <c r="I12" i="51" s="1"/>
  <c r="I7" i="10"/>
  <c r="L7" i="10" s="1"/>
  <c r="I6" i="10"/>
  <c r="L6" i="10" s="1"/>
  <c r="I10" i="51" s="1"/>
  <c r="I5" i="10"/>
  <c r="L5" i="10" s="1"/>
  <c r="I9" i="51" s="1"/>
  <c r="I4" i="10"/>
  <c r="L4" i="10" s="1"/>
  <c r="I3" i="10"/>
  <c r="L3" i="10" s="1"/>
  <c r="I2" i="10"/>
  <c r="I11" i="51" l="1"/>
  <c r="L2" i="10"/>
  <c r="M2" i="10" s="1"/>
  <c r="I22" i="10"/>
  <c r="I28" i="10" s="1"/>
  <c r="I35" i="10" s="1"/>
  <c r="M3" i="10"/>
  <c r="I8" i="51"/>
  <c r="H13" i="51"/>
  <c r="F13" i="51"/>
  <c r="D13" i="51"/>
  <c r="D19" i="51"/>
  <c r="F19" i="51"/>
  <c r="H19" i="51"/>
  <c r="F28" i="51"/>
  <c r="H28" i="51"/>
  <c r="D28" i="51"/>
  <c r="F14" i="51"/>
  <c r="H14" i="51"/>
  <c r="D14" i="51"/>
  <c r="F20" i="51"/>
  <c r="H20" i="51"/>
  <c r="D20" i="51"/>
  <c r="H29" i="51"/>
  <c r="F29" i="51"/>
  <c r="D29" i="51"/>
  <c r="D17" i="51"/>
  <c r="H17" i="51"/>
  <c r="F17" i="51"/>
  <c r="F9" i="51"/>
  <c r="H9" i="51"/>
  <c r="D9" i="51"/>
  <c r="F15" i="51"/>
  <c r="H15" i="51"/>
  <c r="D15" i="51"/>
  <c r="D21" i="51"/>
  <c r="H21" i="51"/>
  <c r="F21" i="51"/>
  <c r="D30" i="51"/>
  <c r="F30" i="51"/>
  <c r="H30" i="51"/>
  <c r="H10" i="51"/>
  <c r="D10" i="51"/>
  <c r="F10" i="51"/>
  <c r="H16" i="51"/>
  <c r="D16" i="51"/>
  <c r="F16" i="51"/>
  <c r="D22" i="51"/>
  <c r="H22" i="51"/>
  <c r="F22" i="51"/>
  <c r="F23" i="51"/>
  <c r="H23" i="51"/>
  <c r="D23" i="51"/>
  <c r="D12" i="51"/>
  <c r="F12" i="51"/>
  <c r="H12" i="51"/>
  <c r="M5" i="10"/>
  <c r="I18" i="51"/>
  <c r="F24" i="51"/>
  <c r="H24" i="51"/>
  <c r="D24" i="51"/>
  <c r="M6" i="10" l="1"/>
  <c r="F8" i="51"/>
  <c r="D8" i="51"/>
  <c r="H8" i="51"/>
  <c r="L22" i="10"/>
  <c r="L28" i="10" s="1"/>
  <c r="L35" i="10" s="1"/>
  <c r="I7" i="51"/>
  <c r="D18" i="51"/>
  <c r="F18" i="51"/>
  <c r="H18" i="51"/>
  <c r="H11" i="51"/>
  <c r="D11" i="51"/>
  <c r="F11" i="51"/>
  <c r="H7" i="51" l="1"/>
  <c r="H26" i="51" s="1"/>
  <c r="H33" i="51" s="1"/>
  <c r="F7" i="51"/>
  <c r="F26" i="51" s="1"/>
  <c r="F33" i="51" s="1"/>
  <c r="I26" i="51"/>
  <c r="I33" i="51" s="1"/>
  <c r="D7" i="51"/>
  <c r="D26" i="51" s="1"/>
  <c r="D33" i="51" s="1"/>
  <c r="C9" i="52" l="1"/>
  <c r="C10" i="52" s="1"/>
  <c r="C13" i="52" l="1"/>
  <c r="C7" i="52" l="1"/>
  <c r="C8" i="52" s="1"/>
  <c r="C12" i="52" l="1"/>
  <c r="C14" i="52"/>
  <c r="C17" i="52"/>
  <c r="C16" i="52"/>
  <c r="C19" i="52"/>
  <c r="C15" i="52"/>
  <c r="C21" i="52"/>
  <c r="C20" i="52"/>
  <c r="C22" i="52"/>
  <c r="C29" i="52"/>
  <c r="C27" i="52"/>
  <c r="C24" i="52" l="1"/>
  <c r="C23" i="52"/>
  <c r="C11" i="52"/>
  <c r="C18" i="52"/>
  <c r="C28" i="52"/>
  <c r="C26" i="52"/>
  <c r="C30" i="52"/>
  <c r="C25" i="52"/>
  <c r="C3" i="52"/>
  <c r="C4" i="52" s="1"/>
  <c r="C31" i="52" l="1"/>
  <c r="C5" i="52" l="1"/>
  <c r="C6" i="52" s="1"/>
  <c r="C40" i="52" s="1"/>
</calcChain>
</file>

<file path=xl/sharedStrings.xml><?xml version="1.0" encoding="utf-8"?>
<sst xmlns="http://schemas.openxmlformats.org/spreadsheetml/2006/main" count="1475" uniqueCount="783">
  <si>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</si>
  <si>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</si>
  <si>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</si>
  <si>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</si>
  <si>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</si>
  <si>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</si>
  <si>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</si>
  <si>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</si>
  <si>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</si>
  <si>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</si>
  <si>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</si>
  <si>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</si>
  <si>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</si>
  <si>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</si>
  <si>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</si>
  <si>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</si>
  <si>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</si>
  <si>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</si>
  <si>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</si>
  <si>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</si>
  <si>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</si>
  <si>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</si>
  <si>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</si>
  <si>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</si>
  <si>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</si>
  <si>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</si>
  <si>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</si>
  <si>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</si>
  <si>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</si>
  <si>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</si>
  <si>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</si>
  <si>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</si>
  <si>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</si>
  <si>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</si>
  <si>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</si>
  <si>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</si>
  <si>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</si>
  <si>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</si>
  <si>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</si>
  <si>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</si>
  <si>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</si>
  <si>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</si>
  <si>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</si>
  <si>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</si>
  <si>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</si>
  <si>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</si>
  <si>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</si>
  <si>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</si>
  <si>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</si>
  <si>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</si>
  <si>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</si>
  <si>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</si>
  <si>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</si>
  <si>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</si>
  <si>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</si>
  <si>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</si>
  <si>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</si>
  <si>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</si>
  <si>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</si>
  <si>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</si>
  <si>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</si>
  <si>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</si>
  <si>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</si>
  <si>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</si>
  <si>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</si>
  <si>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</si>
  <si>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</si>
  <si>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</si>
  <si>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</si>
  <si>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</si>
  <si>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</si>
  <si>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</si>
  <si>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</si>
  <si>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</si>
  <si>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</si>
  <si>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</si>
  <si>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</si>
  <si>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</si>
  <si>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</si>
  <si>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</si>
  <si>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</si>
  <si>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</si>
  <si>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</si>
  <si>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</si>
  <si>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</si>
  <si>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</si>
  <si>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</si>
  <si>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</si>
  <si>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</si>
  <si>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</si>
  <si>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</si>
  <si>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</si>
  <si>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</si>
  <si>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</si>
  <si>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</si>
  <si>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</si>
  <si>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</si>
  <si>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</si>
  <si>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</si>
  <si>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</si>
  <si>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</si>
  <si>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</si>
  <si>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</si>
  <si>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</si>
  <si>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</si>
  <si>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</si>
  <si>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</si>
  <si>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</si>
  <si>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</si>
  <si>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</si>
  <si>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</si>
  <si>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</si>
  <si>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</si>
  <si>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</si>
  <si>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</si>
  <si>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</si>
  <si>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</si>
  <si>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</si>
  <si>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</si>
  <si>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</si>
  <si>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</si>
  <si>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</si>
  <si>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</si>
  <si>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</si>
  <si>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</si>
  <si>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</si>
  <si>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</si>
  <si>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</si>
  <si>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</si>
  <si>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</si>
  <si>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</si>
  <si>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</si>
  <si>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</si>
  <si>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</si>
  <si>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</si>
  <si>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</si>
  <si>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</si>
  <si>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</si>
  <si>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</si>
  <si>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</si>
  <si>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</si>
  <si>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</si>
  <si>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</si>
  <si>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</si>
  <si>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</si>
  <si>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</si>
  <si>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</si>
  <si>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</si>
  <si>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</si>
  <si>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</si>
  <si>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</si>
  <si>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</si>
  <si>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</si>
  <si>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</si>
  <si>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</si>
  <si>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</si>
  <si>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</si>
  <si>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</si>
  <si>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</si>
  <si>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</si>
  <si>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</si>
  <si>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</si>
  <si>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</si>
  <si>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</si>
  <si>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</si>
  <si>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</si>
  <si>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</si>
  <si>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</si>
  <si>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</si>
  <si>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</si>
  <si>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</si>
  <si>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</si>
  <si>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</si>
  <si>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</si>
  <si>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</si>
  <si>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</si>
  <si>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</si>
  <si>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</si>
  <si>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</si>
  <si>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</si>
  <si>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</si>
  <si>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</si>
  <si>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</si>
  <si>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</si>
  <si>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</si>
  <si>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</si>
  <si>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</si>
  <si>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</si>
  <si>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</si>
  <si>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</si>
  <si>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</si>
  <si>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</si>
  <si>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</si>
  <si>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</si>
  <si>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</si>
  <si>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</si>
  <si>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</si>
  <si>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</si>
  <si>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</si>
  <si>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</si>
  <si>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</si>
  <si>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</si>
  <si>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</si>
  <si>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</si>
  <si>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</si>
  <si>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</si>
  <si>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</si>
  <si>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</si>
  <si>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</si>
  <si>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</si>
  <si>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</si>
  <si>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</si>
  <si>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</si>
  <si>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</si>
  <si>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</si>
  <si>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</si>
  <si>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</si>
  <si>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</si>
  <si>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</si>
  <si>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</si>
  <si>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</si>
  <si>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</si>
  <si>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</si>
  <si>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</si>
  <si>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</si>
  <si>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</si>
  <si>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</si>
  <si>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</si>
  <si>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</si>
  <si>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</si>
  <si>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</si>
  <si>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</si>
  <si>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</si>
  <si>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</si>
  <si>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</si>
  <si>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</si>
  <si>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</si>
  <si>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</si>
  <si>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</si>
  <si>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</si>
  <si>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</si>
  <si>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</si>
  <si>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</si>
  <si>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</si>
  <si>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</si>
  <si>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</si>
  <si>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</si>
  <si>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</si>
  <si>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</si>
  <si>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</si>
  <si>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</si>
  <si>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</si>
  <si>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</si>
  <si>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</si>
  <si>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</si>
  <si>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</si>
  <si>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</si>
  <si>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</si>
  <si>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</si>
  <si>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</si>
  <si>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</si>
  <si>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</si>
  <si>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</si>
  <si>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</si>
  <si>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</si>
  <si>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</si>
  <si>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</si>
  <si>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</si>
  <si>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</si>
  <si>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</si>
  <si>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</si>
  <si>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</si>
  <si>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</si>
  <si>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</si>
  <si>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</si>
  <si>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</si>
  <si>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</si>
  <si>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</si>
  <si>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</si>
  <si>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</si>
  <si>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</si>
  <si>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</si>
  <si>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</si>
  <si>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</si>
  <si>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</si>
  <si>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</si>
  <si>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</si>
  <si>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</si>
  <si>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</si>
  <si>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</si>
  <si>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</si>
  <si>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</si>
  <si>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</si>
  <si>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</si>
  <si>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</si>
  <si>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</si>
  <si>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</si>
  <si>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</si>
  <si>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</si>
  <si>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</si>
  <si>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</si>
  <si>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</si>
  <si>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</si>
  <si>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</si>
  <si>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</si>
  <si>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</si>
  <si>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</si>
  <si>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</si>
  <si>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</si>
  <si>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</si>
  <si>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</si>
  <si>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</si>
  <si>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</si>
  <si>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</si>
  <si>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</si>
  <si>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</si>
  <si>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</si>
  <si>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</si>
  <si>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</si>
  <si>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</si>
  <si>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</si>
  <si>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</si>
  <si>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</si>
  <si>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</si>
  <si>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</si>
  <si>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</si>
  <si>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</si>
  <si>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</si>
  <si>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</si>
  <si>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</si>
  <si>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</si>
  <si>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</si>
  <si>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</si>
  <si>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</si>
  <si>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</si>
  <si>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</si>
  <si>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</si>
  <si>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</si>
  <si>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</si>
  <si>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</si>
  <si>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</si>
  <si>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</si>
  <si>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</si>
  <si>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</si>
  <si>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</si>
  <si>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</si>
  <si>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</si>
  <si>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</si>
  <si>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</si>
  <si>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</si>
  <si>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</si>
  <si>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</si>
  <si>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</si>
  <si>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</si>
  <si>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</si>
  <si>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</si>
  <si>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</si>
  <si>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</si>
  <si>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</si>
  <si>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</si>
  <si>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</si>
  <si>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</si>
  <si>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</si>
  <si>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</si>
  <si>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</si>
  <si>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</si>
  <si>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</si>
  <si>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</si>
  <si>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</si>
  <si>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</si>
  <si>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</si>
  <si>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</si>
  <si>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</si>
  <si>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</si>
  <si>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</si>
  <si>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</si>
  <si>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</si>
  <si>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</si>
  <si>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</si>
  <si>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</si>
  <si>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</si>
  <si>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</si>
  <si>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</si>
  <si>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</si>
  <si>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</si>
  <si>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</si>
  <si>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</si>
  <si>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</si>
  <si>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</si>
  <si>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</si>
  <si>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</si>
  <si>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</si>
  <si>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</si>
  <si>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</si>
  <si>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</si>
  <si>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</si>
  <si>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</si>
  <si>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</si>
  <si>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</si>
  <si>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</si>
  <si>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</si>
  <si>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</si>
  <si>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</si>
  <si>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</si>
  <si>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</si>
  <si>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</si>
  <si>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</si>
  <si>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</si>
  <si>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</si>
  <si>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</si>
  <si>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</si>
  <si>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</si>
  <si>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</si>
  <si>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</si>
  <si>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</si>
  <si>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</si>
  <si>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</si>
  <si>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</si>
  <si>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</si>
  <si>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</si>
  <si>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</si>
  <si>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</si>
  <si>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</si>
  <si>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</si>
  <si>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</si>
  <si>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</si>
  <si>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</si>
  <si>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</si>
  <si>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</si>
  <si>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</si>
  <si>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</si>
  <si>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</si>
  <si>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</si>
  <si>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</si>
  <si>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</si>
  <si>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</si>
  <si>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</si>
  <si>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</si>
  <si>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</si>
  <si>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</si>
  <si>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</si>
  <si>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</si>
  <si>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</si>
  <si>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</si>
  <si>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</si>
  <si>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</si>
  <si>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</si>
  <si>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</si>
  <si>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</si>
  <si>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</si>
  <si>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</si>
  <si>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</si>
  <si>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</si>
  <si>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</si>
  <si>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</si>
  <si>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</si>
  <si>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</si>
  <si>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</si>
  <si>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</si>
  <si>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</si>
  <si>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</si>
  <si>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</si>
  <si>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</si>
  <si>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</si>
  <si>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</si>
  <si>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</si>
  <si>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</si>
  <si>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</si>
  <si>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</si>
  <si>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</si>
  <si>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</si>
  <si>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</si>
  <si>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</si>
  <si>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</si>
  <si>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</si>
  <si>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</si>
  <si>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</si>
  <si>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</si>
  <si>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</si>
  <si>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</si>
  <si>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</si>
  <si>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</si>
  <si>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</si>
  <si>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</si>
  <si>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</si>
  <si>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</si>
  <si>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</si>
  <si>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</si>
  <si>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</si>
  <si>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</si>
  <si>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</si>
  <si>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</si>
  <si>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</si>
  <si>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</si>
  <si>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</si>
  <si>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</si>
  <si>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</si>
  <si>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</si>
  <si>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</si>
  <si>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</si>
  <si>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</si>
  <si>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</si>
  <si>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</si>
  <si>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</si>
  <si>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</si>
  <si>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</si>
  <si>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</si>
  <si>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</si>
  <si>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</si>
  <si>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</si>
  <si>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</si>
  <si>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</si>
  <si>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</si>
  <si>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</si>
  <si>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</si>
  <si>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</si>
  <si>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</si>
  <si>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</si>
  <si>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</si>
  <si>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</si>
  <si>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</si>
  <si>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</si>
  <si>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</si>
  <si>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</si>
  <si>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</si>
  <si>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</si>
  <si>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</si>
  <si>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</si>
  <si>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</si>
  <si>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</si>
  <si>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</si>
  <si>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</si>
  <si>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</si>
  <si>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</si>
  <si>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</si>
  <si>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</si>
  <si>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</si>
  <si>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</si>
  <si>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</si>
  <si>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</si>
  <si>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</si>
  <si>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</si>
  <si>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</si>
  <si>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</si>
  <si>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</si>
  <si>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</si>
  <si>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</si>
  <si>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</si>
  <si>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</si>
  <si>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</si>
  <si>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</si>
  <si>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</si>
  <si>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</si>
  <si>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</si>
  <si>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</si>
  <si>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</si>
  <si>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</si>
  <si>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</si>
  <si>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</si>
  <si>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</si>
  <si>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</si>
  <si>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</si>
  <si>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</si>
  <si>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</si>
  <si>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</si>
  <si>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</si>
  <si>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</si>
  <si>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</si>
  <si>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</si>
  <si>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</si>
  <si>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</si>
  <si>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</si>
  <si>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</si>
  <si>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</si>
  <si>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</si>
  <si>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</si>
  <si>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</si>
  <si>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</si>
  <si>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</si>
  <si>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</si>
  <si>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</si>
  <si>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</si>
  <si>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</si>
  <si>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</si>
  <si>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</si>
  <si>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</si>
  <si>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</si>
  <si>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</si>
  <si>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</si>
  <si>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</si>
  <si>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</si>
  <si>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</si>
  <si>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</si>
  <si>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</si>
  <si>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</si>
  <si>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</si>
  <si>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</si>
  <si>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</si>
  <si>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</si>
  <si>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</si>
  <si>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</si>
  <si>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</si>
  <si>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</si>
  <si>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</si>
  <si>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</si>
  <si>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</si>
  <si>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</si>
  <si>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</si>
  <si>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</si>
  <si>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</si>
  <si>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</si>
  <si>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</si>
  <si>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</si>
  <si>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</si>
  <si>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</si>
  <si>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</si>
  <si>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</si>
  <si>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</si>
  <si>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</si>
  <si>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</si>
  <si>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</si>
  <si>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</si>
  <si>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</si>
  <si>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</si>
  <si>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</si>
  <si>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</si>
  <si>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</si>
  <si>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</si>
  <si>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</si>
  <si>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</si>
  <si>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</si>
  <si>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</si>
  <si>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</si>
  <si>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</si>
  <si>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</si>
  <si>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</si>
  <si>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</si>
  <si>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</si>
  <si>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</si>
  <si>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</si>
  <si>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</si>
  <si>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</si>
  <si>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</si>
  <si>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</si>
  <si>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</si>
  <si>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</si>
  <si>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</si>
  <si>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</si>
  <si>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</si>
  <si>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</si>
  <si>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</si>
  <si>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</si>
  <si>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</si>
  <si>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</si>
  <si>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</si>
  <si>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</si>
  <si>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</si>
  <si>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</si>
  <si>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</si>
  <si>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</si>
  <si>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</si>
  <si>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</si>
  <si>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</si>
  <si>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</si>
  <si>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</si>
  <si>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</si>
  <si>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</si>
  <si>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</si>
  <si>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</si>
  <si>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</si>
  <si>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</si>
  <si>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</si>
  <si>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</si>
  <si>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</si>
  <si>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</si>
  <si>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</si>
  <si>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</si>
  <si>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</si>
  <si>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</si>
  <si>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</si>
  <si>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</si>
  <si>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</si>
  <si>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</si>
  <si>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</si>
  <si>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</si>
  <si>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</si>
  <si>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</si>
  <si>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</si>
  <si>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</si>
  <si>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</si>
  <si>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</si>
  <si>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</si>
  <si>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</si>
  <si>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</si>
  <si>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</si>
  <si>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</si>
  <si>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</si>
  <si>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</si>
  <si>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</si>
  <si>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</si>
  <si>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</si>
  <si>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</si>
  <si>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</si>
  <si>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</si>
  <si>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</si>
  <si>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</si>
  <si>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</si>
  <si>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</si>
  <si>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</si>
  <si>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</si>
  <si>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</si>
  <si>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</si>
  <si>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</si>
  <si>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</si>
  <si>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</si>
  <si>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</si>
  <si>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</si>
  <si>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</si>
  <si>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</si>
  <si>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</si>
  <si>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</si>
  <si>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</si>
  <si>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</si>
  <si>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</si>
  <si>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</si>
  <si>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</si>
  <si>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</si>
  <si>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</si>
  <si>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</si>
  <si>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</si>
  <si>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</si>
  <si>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</si>
  <si>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</si>
  <si>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</si>
  <si>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</si>
  <si>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</si>
  <si>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</si>
  <si>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</si>
  <si>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</si>
  <si>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</si>
  <si>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</si>
  <si>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</si>
  <si>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</si>
  <si>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</si>
  <si>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</si>
  <si>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</si>
  <si>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</si>
  <si>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</si>
  <si>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</si>
  <si>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</si>
  <si>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</si>
  <si>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</si>
  <si>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</si>
  <si>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</si>
  <si>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</si>
  <si>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</si>
  <si>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</si>
  <si>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</si>
  <si>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</si>
  <si>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</si>
  <si>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</si>
  <si>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</si>
  <si>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</si>
  <si>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</si>
  <si>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</si>
  <si>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</si>
  <si>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</si>
  <si>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</si>
  <si>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</si>
  <si>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</si>
  <si>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</si>
  <si>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</si>
  <si>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9853</t>
  </si>
  <si>
    <t>Συμμετοχές σε μετοχικό κεφάλαιο</t>
  </si>
  <si>
    <t>Φόρος Ακινήτων</t>
  </si>
  <si>
    <t>0911Α</t>
  </si>
  <si>
    <t>3349/5249</t>
  </si>
  <si>
    <t>Απόδοση στα Λοιπά Ασφαλιστικά Ταμεία των εισπράξεων που έγιναν για αυτά (ΤΕΚΑ)</t>
  </si>
  <si>
    <t>ΠΡΟΥΠΟΛΟΓΙΣΜΟΣ 2024</t>
  </si>
  <si>
    <t>3399δ/5299δ</t>
  </si>
  <si>
    <t>Λοιπές αποδόσεις -Υπέρ Ε.Α.ΔΗ.ΣΥ.</t>
  </si>
  <si>
    <t>0563Α</t>
  </si>
  <si>
    <t>Εισφορές σε λοιπούς ασφαλιστικούς οργανισμούς για μισθωτούς με σχέση εργασίας: α. ιδιωτικού δικαίου και β. δημοσίου δικαίου που έχουν διοριστεί από την 1.1.2011 και μετά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</si>
</sst>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</numFmts>
  <fonts count="129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i/>
      <u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color indexed="8"/>
      <name val="Arial Greek"/>
      <charset val="161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sz val="6"/>
      <color rgb="FFFF0000"/>
      <name val="Arial Greek"/>
      <charset val="161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1">
    <xf numFmtId="0" fontId="0" fillId="0" borderId="0"/>
    <xf numFmtId="0" fontId="36" fillId="0" borderId="0"/>
    <xf numFmtId="0" fontId="46" fillId="0" borderId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7" borderId="0" applyNumberFormat="0" applyBorder="0" applyAlignment="0" applyProtection="0"/>
    <xf numFmtId="0" fontId="56" fillId="11" borderId="0" applyNumberFormat="0" applyBorder="0" applyAlignment="0" applyProtection="0"/>
    <xf numFmtId="0" fontId="57" fillId="28" borderId="10" applyNumberFormat="0" applyAlignment="0" applyProtection="0"/>
    <xf numFmtId="0" fontId="58" fillId="29" borderId="11" applyNumberFormat="0" applyAlignment="0" applyProtection="0"/>
    <xf numFmtId="43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12" borderId="0" applyNumberFormat="0" applyBorder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15" borderId="10" applyNumberFormat="0" applyAlignment="0" applyProtection="0"/>
    <xf numFmtId="0" fontId="66" fillId="0" borderId="15" applyNumberFormat="0" applyFill="0" applyAlignment="0" applyProtection="0"/>
    <xf numFmtId="0" fontId="67" fillId="30" borderId="0" applyNumberFormat="0" applyBorder="0" applyAlignment="0" applyProtection="0"/>
    <xf numFmtId="0" fontId="59" fillId="0" borderId="0"/>
    <xf numFmtId="0" fontId="54" fillId="0" borderId="0"/>
    <xf numFmtId="165" fontId="68" fillId="0" borderId="0"/>
    <xf numFmtId="0" fontId="59" fillId="0" borderId="0"/>
    <xf numFmtId="0" fontId="54" fillId="0" borderId="0"/>
    <xf numFmtId="0" fontId="54" fillId="0" borderId="0"/>
    <xf numFmtId="0" fontId="54" fillId="0" borderId="0"/>
    <xf numFmtId="0" fontId="59" fillId="0" borderId="0"/>
    <xf numFmtId="0" fontId="54" fillId="31" borderId="16" applyNumberFormat="0" applyFont="0" applyAlignment="0" applyProtection="0"/>
    <xf numFmtId="0" fontId="69" fillId="28" borderId="17" applyNumberFormat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8" fillId="0" borderId="0"/>
    <xf numFmtId="0" fontId="36" fillId="0" borderId="0"/>
    <xf numFmtId="0" fontId="48" fillId="0" borderId="0"/>
    <xf numFmtId="0" fontId="73" fillId="0" borderId="0" applyNumberFormat="0" applyFill="0" applyBorder="0" applyProtection="0">
      <alignment vertical="top"/>
    </xf>
    <xf numFmtId="0" fontId="48" fillId="0" borderId="0"/>
    <xf numFmtId="43" fontId="5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6" fillId="0" borderId="0"/>
    <xf numFmtId="0" fontId="104" fillId="0" borderId="0"/>
    <xf numFmtId="0" fontId="14" fillId="0" borderId="0"/>
    <xf numFmtId="0" fontId="16" fillId="0" borderId="0"/>
    <xf numFmtId="0" fontId="13" fillId="0" borderId="0"/>
    <xf numFmtId="0" fontId="107" fillId="0" borderId="0"/>
    <xf numFmtId="164" fontId="45" fillId="0" borderId="0" applyFont="0" applyFill="0" applyBorder="0" applyAlignment="0" applyProtection="0"/>
    <xf numFmtId="0" fontId="107" fillId="0" borderId="0"/>
    <xf numFmtId="0" fontId="12" fillId="0" borderId="0"/>
    <xf numFmtId="0" fontId="11" fillId="0" borderId="0"/>
    <xf numFmtId="43" fontId="104" fillId="0" borderId="0" applyFont="0" applyFill="0" applyBorder="0" applyAlignment="0" applyProtection="0"/>
    <xf numFmtId="0" fontId="10" fillId="0" borderId="0"/>
    <xf numFmtId="0" fontId="9" fillId="0" borderId="0"/>
    <xf numFmtId="0" fontId="57" fillId="28" borderId="49" applyNumberFormat="0" applyAlignment="0" applyProtection="0"/>
    <xf numFmtId="43" fontId="59" fillId="0" borderId="0" applyFont="0" applyFill="0" applyBorder="0" applyAlignment="0" applyProtection="0"/>
    <xf numFmtId="0" fontId="71" fillId="0" borderId="56" applyNumberFormat="0" applyFill="0" applyAlignment="0" applyProtection="0"/>
    <xf numFmtId="0" fontId="65" fillId="15" borderId="49" applyNumberFormat="0" applyAlignment="0" applyProtection="0"/>
    <xf numFmtId="0" fontId="54" fillId="31" borderId="50" applyNumberFormat="0" applyFont="0" applyAlignment="0" applyProtection="0"/>
    <xf numFmtId="0" fontId="69" fillId="28" borderId="51" applyNumberFormat="0" applyAlignment="0" applyProtection="0"/>
    <xf numFmtId="0" fontId="69" fillId="28" borderId="55" applyNumberFormat="0" applyAlignment="0" applyProtection="0"/>
    <xf numFmtId="0" fontId="54" fillId="31" borderId="54" applyNumberFormat="0" applyFont="0" applyAlignment="0" applyProtection="0"/>
    <xf numFmtId="0" fontId="65" fillId="15" borderId="53" applyNumberFormat="0" applyAlignment="0" applyProtection="0"/>
    <xf numFmtId="0" fontId="71" fillId="0" borderId="52" applyNumberFormat="0" applyFill="0" applyAlignment="0" applyProtection="0"/>
    <xf numFmtId="0" fontId="57" fillId="28" borderId="53" applyNumberFormat="0" applyAlignment="0" applyProtection="0"/>
    <xf numFmtId="0" fontId="8" fillId="0" borderId="0"/>
    <xf numFmtId="0" fontId="8" fillId="0" borderId="0"/>
    <xf numFmtId="0" fontId="46" fillId="0" borderId="0"/>
    <xf numFmtId="0" fontId="46" fillId="0" borderId="0"/>
    <xf numFmtId="43" fontId="5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7" fillId="28" borderId="69" applyNumberFormat="0" applyAlignment="0" applyProtection="0"/>
    <xf numFmtId="0" fontId="2" fillId="0" borderId="0"/>
    <xf numFmtId="43" fontId="59" fillId="0" borderId="0" applyFont="0" applyFill="0" applyBorder="0" applyAlignment="0" applyProtection="0"/>
    <xf numFmtId="0" fontId="65" fillId="15" borderId="69" applyNumberFormat="0" applyAlignment="0" applyProtection="0"/>
    <xf numFmtId="0" fontId="71" fillId="0" borderId="80" applyNumberFormat="0" applyFill="0" applyAlignment="0" applyProtection="0"/>
    <xf numFmtId="0" fontId="54" fillId="31" borderId="70" applyNumberFormat="0" applyFont="0" applyAlignment="0" applyProtection="0"/>
    <xf numFmtId="0" fontId="69" fillId="28" borderId="71" applyNumberFormat="0" applyAlignment="0" applyProtection="0"/>
    <xf numFmtId="0" fontId="69" fillId="28" borderId="79" applyNumberFormat="0" applyAlignment="0" applyProtection="0"/>
    <xf numFmtId="0" fontId="54" fillId="31" borderId="78" applyNumberFormat="0" applyFont="0" applyAlignment="0" applyProtection="0"/>
    <xf numFmtId="0" fontId="71" fillId="0" borderId="72" applyNumberFormat="0" applyFill="0" applyAlignment="0" applyProtection="0"/>
    <xf numFmtId="0" fontId="65" fillId="15" borderId="77" applyNumberFormat="0" applyAlignment="0" applyProtection="0"/>
    <xf numFmtId="0" fontId="2" fillId="0" borderId="0"/>
    <xf numFmtId="0" fontId="2" fillId="0" borderId="0"/>
    <xf numFmtId="0" fontId="57" fillId="28" borderId="77" applyNumberFormat="0" applyAlignment="0" applyProtection="0"/>
    <xf numFmtId="43" fontId="5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28" borderId="73" applyNumberFormat="0" applyAlignment="0" applyProtection="0"/>
    <xf numFmtId="43" fontId="59" fillId="0" borderId="0" applyFont="0" applyFill="0" applyBorder="0" applyAlignment="0" applyProtection="0"/>
    <xf numFmtId="0" fontId="65" fillId="15" borderId="73" applyNumberFormat="0" applyAlignment="0" applyProtection="0"/>
    <xf numFmtId="0" fontId="54" fillId="31" borderId="74" applyNumberFormat="0" applyFont="0" applyAlignment="0" applyProtection="0"/>
    <xf numFmtId="0" fontId="69" fillId="28" borderId="75" applyNumberFormat="0" applyAlignment="0" applyProtection="0"/>
    <xf numFmtId="0" fontId="71" fillId="0" borderId="76" applyNumberFormat="0" applyFill="0" applyAlignment="0" applyProtection="0"/>
    <xf numFmtId="0" fontId="2" fillId="0" borderId="0"/>
    <xf numFmtId="0" fontId="2" fillId="0" borderId="0"/>
    <xf numFmtId="0" fontId="46" fillId="0" borderId="0"/>
    <xf numFmtId="0" fontId="46" fillId="0" borderId="0"/>
    <xf numFmtId="43" fontId="5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4" fillId="0" borderId="0" applyFont="0" applyFill="0" applyBorder="0" applyAlignment="0" applyProtection="0"/>
    <xf numFmtId="0" fontId="2" fillId="0" borderId="0"/>
    <xf numFmtId="0" fontId="2" fillId="0" borderId="0"/>
    <xf numFmtId="0" fontId="57" fillId="28" borderId="73" applyNumberFormat="0" applyAlignment="0" applyProtection="0"/>
    <xf numFmtId="43" fontId="59" fillId="0" borderId="0" applyFont="0" applyFill="0" applyBorder="0" applyAlignment="0" applyProtection="0"/>
    <xf numFmtId="0" fontId="71" fillId="0" borderId="76" applyNumberFormat="0" applyFill="0" applyAlignment="0" applyProtection="0"/>
    <xf numFmtId="0" fontId="65" fillId="15" borderId="73" applyNumberFormat="0" applyAlignment="0" applyProtection="0"/>
    <xf numFmtId="0" fontId="54" fillId="31" borderId="74" applyNumberFormat="0" applyFont="0" applyAlignment="0" applyProtection="0"/>
    <xf numFmtId="0" fontId="69" fillId="28" borderId="75" applyNumberFormat="0" applyAlignment="0" applyProtection="0"/>
    <xf numFmtId="0" fontId="69" fillId="28" borderId="75" applyNumberFormat="0" applyAlignment="0" applyProtection="0"/>
    <xf numFmtId="0" fontId="54" fillId="31" borderId="74" applyNumberFormat="0" applyFont="0" applyAlignment="0" applyProtection="0"/>
    <xf numFmtId="0" fontId="65" fillId="15" borderId="73" applyNumberFormat="0" applyAlignment="0" applyProtection="0"/>
    <xf numFmtId="0" fontId="71" fillId="0" borderId="76" applyNumberFormat="0" applyFill="0" applyAlignment="0" applyProtection="0"/>
    <xf numFmtId="0" fontId="57" fillId="28" borderId="73" applyNumberFormat="0" applyAlignment="0" applyProtection="0"/>
    <xf numFmtId="0" fontId="2" fillId="0" borderId="0"/>
    <xf numFmtId="0" fontId="2" fillId="0" borderId="0"/>
    <xf numFmtId="43" fontId="5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28" borderId="73" applyNumberFormat="0" applyAlignment="0" applyProtection="0"/>
    <xf numFmtId="0" fontId="71" fillId="0" borderId="76" applyNumberFormat="0" applyFill="0" applyAlignment="0" applyProtection="0"/>
    <xf numFmtId="0" fontId="65" fillId="15" borderId="73" applyNumberFormat="0" applyAlignment="0" applyProtection="0"/>
    <xf numFmtId="0" fontId="54" fillId="31" borderId="74" applyNumberFormat="0" applyFont="0" applyAlignment="0" applyProtection="0"/>
    <xf numFmtId="0" fontId="54" fillId="31" borderId="74" applyNumberFormat="0" applyFont="0" applyAlignment="0" applyProtection="0"/>
    <xf numFmtId="0" fontId="65" fillId="15" borderId="73" applyNumberFormat="0" applyAlignment="0" applyProtection="0"/>
    <xf numFmtId="0" fontId="71" fillId="0" borderId="76" applyNumberFormat="0" applyFill="0" applyAlignment="0" applyProtection="0"/>
    <xf numFmtId="0" fontId="57" fillId="28" borderId="73" applyNumberFormat="0" applyAlignment="0" applyProtection="0"/>
    <xf numFmtId="0" fontId="57" fillId="28" borderId="77" applyNumberFormat="0" applyAlignment="0" applyProtection="0"/>
    <xf numFmtId="0" fontId="65" fillId="15" borderId="77" applyNumberFormat="0" applyAlignment="0" applyProtection="0"/>
    <xf numFmtId="0" fontId="54" fillId="31" borderId="78" applyNumberFormat="0" applyFont="0" applyAlignment="0" applyProtection="0"/>
    <xf numFmtId="0" fontId="69" fillId="28" borderId="79" applyNumberFormat="0" applyAlignment="0" applyProtection="0"/>
    <xf numFmtId="0" fontId="71" fillId="0" borderId="80" applyNumberFormat="0" applyFill="0" applyAlignment="0" applyProtection="0"/>
    <xf numFmtId="0" fontId="57" fillId="28" borderId="77" applyNumberFormat="0" applyAlignment="0" applyProtection="0"/>
    <xf numFmtId="0" fontId="71" fillId="0" borderId="80" applyNumberFormat="0" applyFill="0" applyAlignment="0" applyProtection="0"/>
    <xf numFmtId="0" fontId="65" fillId="15" borderId="77" applyNumberFormat="0" applyAlignment="0" applyProtection="0"/>
    <xf numFmtId="0" fontId="54" fillId="31" borderId="78" applyNumberFormat="0" applyFont="0" applyAlignment="0" applyProtection="0"/>
    <xf numFmtId="0" fontId="69" fillId="28" borderId="79" applyNumberFormat="0" applyAlignment="0" applyProtection="0"/>
    <xf numFmtId="0" fontId="69" fillId="28" borderId="79" applyNumberFormat="0" applyAlignment="0" applyProtection="0"/>
    <xf numFmtId="0" fontId="54" fillId="31" borderId="78" applyNumberFormat="0" applyFont="0" applyAlignment="0" applyProtection="0"/>
    <xf numFmtId="0" fontId="65" fillId="15" borderId="77" applyNumberFormat="0" applyAlignment="0" applyProtection="0"/>
    <xf numFmtId="0" fontId="71" fillId="0" borderId="80" applyNumberFormat="0" applyFill="0" applyAlignment="0" applyProtection="0"/>
    <xf numFmtId="0" fontId="57" fillId="28" borderId="77" applyNumberFormat="0" applyAlignment="0" applyProtection="0"/>
    <xf numFmtId="0" fontId="57" fillId="28" borderId="77" applyNumberFormat="0" applyAlignment="0" applyProtection="0"/>
    <xf numFmtId="0" fontId="71" fillId="0" borderId="80" applyNumberFormat="0" applyFill="0" applyAlignment="0" applyProtection="0"/>
    <xf numFmtId="0" fontId="65" fillId="15" borderId="77" applyNumberFormat="0" applyAlignment="0" applyProtection="0"/>
    <xf numFmtId="0" fontId="54" fillId="31" borderId="78" applyNumberFormat="0" applyFont="0" applyAlignment="0" applyProtection="0"/>
    <xf numFmtId="0" fontId="54" fillId="31" borderId="78" applyNumberFormat="0" applyFont="0" applyAlignment="0" applyProtection="0"/>
    <xf numFmtId="0" fontId="65" fillId="15" borderId="77" applyNumberFormat="0" applyAlignment="0" applyProtection="0"/>
    <xf numFmtId="0" fontId="71" fillId="0" borderId="80" applyNumberFormat="0" applyFill="0" applyAlignment="0" applyProtection="0"/>
    <xf numFmtId="0" fontId="57" fillId="28" borderId="77" applyNumberFormat="0" applyAlignment="0" applyProtection="0"/>
    <xf numFmtId="43" fontId="59" fillId="0" borderId="0" applyFont="0" applyFill="0" applyBorder="0" applyAlignment="0" applyProtection="0"/>
    <xf numFmtId="0" fontId="1" fillId="0" borderId="0"/>
    <xf numFmtId="0" fontId="1" fillId="0" borderId="0"/>
    <xf numFmtId="43" fontId="5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9" fillId="0" borderId="0" applyFont="0" applyFill="0" applyBorder="0" applyAlignment="0" applyProtection="0"/>
    <xf numFmtId="0" fontId="54" fillId="31" borderId="16" applyNumberFormat="0" applyFont="0" applyAlignment="0" applyProtection="0"/>
    <xf numFmtId="0" fontId="1" fillId="0" borderId="0"/>
    <xf numFmtId="0" fontId="1" fillId="0" borderId="0"/>
    <xf numFmtId="43" fontId="5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4" fillId="0" borderId="0" applyFont="0" applyFill="0" applyBorder="0" applyAlignment="0" applyProtection="0"/>
    <xf numFmtId="0" fontId="1" fillId="0" borderId="0"/>
    <xf numFmtId="0" fontId="1" fillId="0" borderId="0"/>
    <xf numFmtId="43" fontId="59" fillId="0" borderId="0" applyFont="0" applyFill="0" applyBorder="0" applyAlignment="0" applyProtection="0"/>
    <xf numFmtId="0" fontId="54" fillId="31" borderId="16" applyNumberFormat="0" applyFont="0" applyAlignment="0" applyProtection="0"/>
    <xf numFmtId="0" fontId="54" fillId="31" borderId="16" applyNumberFormat="0" applyFont="0" applyAlignment="0" applyProtection="0"/>
    <xf numFmtId="0" fontId="1" fillId="0" borderId="0"/>
    <xf numFmtId="0" fontId="1" fillId="0" borderId="0"/>
    <xf numFmtId="43" fontId="5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1" borderId="16" applyNumberFormat="0" applyFont="0" applyAlignment="0" applyProtection="0"/>
    <xf numFmtId="0" fontId="54" fillId="31" borderId="16" applyNumberFormat="0" applyFont="0" applyAlignment="0" applyProtection="0"/>
  </cellStyleXfs>
  <cellXfs count="358">
    <xf numFmtId="0" fontId="0" fillId="0" borderId="0" xfId="0"/>
    <xf numFmtId="0" fontId="18" fillId="0" borderId="1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17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3" fillId="0" borderId="8" xfId="0" applyFont="1" applyBorder="1" applyProtection="1">
      <protection locked="0"/>
    </xf>
    <xf numFmtId="0" fontId="16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80" fillId="0" borderId="0" xfId="0" applyFont="1" applyProtection="1">
      <protection locked="0"/>
    </xf>
    <xf numFmtId="0" fontId="75" fillId="0" borderId="0" xfId="0" applyFont="1" applyProtection="1">
      <protection locked="0"/>
    </xf>
    <xf numFmtId="0" fontId="53" fillId="0" borderId="0" xfId="0" applyFont="1" applyProtection="1">
      <protection locked="0"/>
    </xf>
    <xf numFmtId="4" fontId="59" fillId="0" borderId="20" xfId="69" applyNumberFormat="1" applyBorder="1" applyAlignment="1">
      <alignment horizontal="right"/>
    </xf>
    <xf numFmtId="0" fontId="90" fillId="36" borderId="21" xfId="69" applyFont="1" applyFill="1" applyBorder="1" applyAlignment="1">
      <alignment vertical="center" wrapText="1"/>
    </xf>
    <xf numFmtId="4" fontId="90" fillId="36" borderId="22" xfId="69" applyNumberFormat="1" applyFont="1" applyFill="1" applyBorder="1" applyAlignment="1">
      <alignment horizontal="right" wrapText="1"/>
    </xf>
    <xf numFmtId="4" fontId="91" fillId="0" borderId="7" xfId="69" applyNumberFormat="1" applyFont="1" applyBorder="1" applyAlignment="1">
      <alignment horizontal="right" wrapText="1"/>
    </xf>
    <xf numFmtId="0" fontId="87" fillId="0" borderId="0" xfId="69" applyFont="1"/>
    <xf numFmtId="4" fontId="91" fillId="0" borderId="23" xfId="69" applyNumberFormat="1" applyFont="1" applyBorder="1" applyAlignment="1">
      <alignment horizontal="right" wrapText="1"/>
    </xf>
    <xf numFmtId="4" fontId="93" fillId="0" borderId="24" xfId="69" applyNumberFormat="1" applyFont="1" applyBorder="1" applyAlignment="1">
      <alignment horizontal="right" wrapText="1"/>
    </xf>
    <xf numFmtId="4" fontId="96" fillId="0" borderId="7" xfId="69" applyNumberFormat="1" applyFont="1" applyBorder="1" applyAlignment="1">
      <alignment horizontal="right"/>
    </xf>
    <xf numFmtId="4" fontId="99" fillId="0" borderId="25" xfId="69" applyNumberFormat="1" applyFont="1" applyBorder="1" applyAlignment="1">
      <alignment vertical="center" wrapText="1"/>
    </xf>
    <xf numFmtId="3" fontId="101" fillId="0" borderId="0" xfId="69" applyNumberFormat="1" applyFont="1"/>
    <xf numFmtId="0" fontId="59" fillId="0" borderId="0" xfId="69"/>
    <xf numFmtId="0" fontId="87" fillId="37" borderId="0" xfId="69" applyFont="1" applyFill="1"/>
    <xf numFmtId="0" fontId="59" fillId="37" borderId="0" xfId="69" applyFill="1"/>
    <xf numFmtId="0" fontId="87" fillId="34" borderId="0" xfId="69" applyFont="1" applyFill="1"/>
    <xf numFmtId="0" fontId="59" fillId="34" borderId="0" xfId="69" applyFill="1"/>
    <xf numFmtId="0" fontId="87" fillId="38" borderId="0" xfId="69" applyFont="1" applyFill="1"/>
    <xf numFmtId="0" fontId="59" fillId="38" borderId="0" xfId="69" applyFill="1"/>
    <xf numFmtId="0" fontId="17" fillId="0" borderId="5" xfId="0" applyFont="1" applyBorder="1" applyAlignment="1" applyProtection="1">
      <alignment horizontal="center"/>
      <protection locked="0"/>
    </xf>
    <xf numFmtId="0" fontId="28" fillId="0" borderId="26" xfId="0" applyFont="1" applyBorder="1" applyProtection="1">
      <protection locked="0"/>
    </xf>
    <xf numFmtId="0" fontId="32" fillId="3" borderId="27" xfId="0" applyFont="1" applyFill="1" applyBorder="1" applyProtection="1">
      <protection locked="0"/>
    </xf>
    <xf numFmtId="0" fontId="28" fillId="0" borderId="28" xfId="0" applyFont="1" applyBorder="1" applyAlignment="1" applyProtection="1">
      <alignment horizontal="right"/>
      <protection locked="0"/>
    </xf>
    <xf numFmtId="4" fontId="30" fillId="0" borderId="29" xfId="0" applyNumberFormat="1" applyFont="1" applyBorder="1" applyAlignment="1" applyProtection="1">
      <alignment horizontal="center" wrapText="1"/>
      <protection locked="0"/>
    </xf>
    <xf numFmtId="0" fontId="0" fillId="0" borderId="7" xfId="0" applyBorder="1" applyProtection="1">
      <protection locked="0"/>
    </xf>
    <xf numFmtId="0" fontId="75" fillId="0" borderId="7" xfId="0" applyFont="1" applyBorder="1" applyProtection="1">
      <protection locked="0"/>
    </xf>
    <xf numFmtId="0" fontId="21" fillId="0" borderId="7" xfId="0" applyFont="1" applyBorder="1" applyProtection="1">
      <protection locked="0"/>
    </xf>
    <xf numFmtId="0" fontId="102" fillId="0" borderId="31" xfId="69" applyFont="1" applyBorder="1" applyAlignment="1">
      <alignment vertical="center" wrapText="1"/>
    </xf>
    <xf numFmtId="0" fontId="108" fillId="42" borderId="0" xfId="0" applyFont="1" applyFill="1"/>
    <xf numFmtId="0" fontId="108" fillId="40" borderId="0" xfId="0" applyFont="1" applyFill="1"/>
    <xf numFmtId="0" fontId="108" fillId="41" borderId="0" xfId="0" applyFont="1" applyFill="1"/>
    <xf numFmtId="4" fontId="105" fillId="42" borderId="0" xfId="0" applyNumberFormat="1" applyFont="1" applyFill="1"/>
    <xf numFmtId="4" fontId="105" fillId="40" borderId="0" xfId="0" applyNumberFormat="1" applyFont="1" applyFill="1"/>
    <xf numFmtId="4" fontId="105" fillId="41" borderId="0" xfId="0" applyNumberFormat="1" applyFont="1" applyFill="1"/>
    <xf numFmtId="4" fontId="105" fillId="0" borderId="0" xfId="0" applyNumberFormat="1" applyFont="1"/>
    <xf numFmtId="0" fontId="109" fillId="0" borderId="0" xfId="0" applyFont="1"/>
    <xf numFmtId="0" fontId="87" fillId="0" borderId="0" xfId="69" applyFont="1" applyFill="1"/>
    <xf numFmtId="0" fontId="59" fillId="0" borderId="0" xfId="69" applyFill="1"/>
    <xf numFmtId="0" fontId="0" fillId="0" borderId="0" xfId="0" applyFill="1"/>
    <xf numFmtId="0" fontId="87" fillId="36" borderId="35" xfId="69" applyFont="1" applyFill="1" applyBorder="1"/>
    <xf numFmtId="0" fontId="110" fillId="39" borderId="36" xfId="0" applyFont="1" applyFill="1" applyBorder="1" applyAlignment="1">
      <alignment horizontal="center"/>
    </xf>
    <xf numFmtId="0" fontId="87" fillId="37" borderId="35" xfId="69" applyFont="1" applyFill="1" applyBorder="1"/>
    <xf numFmtId="4" fontId="112" fillId="0" borderId="19" xfId="0" applyNumberFormat="1" applyFont="1" applyFill="1" applyBorder="1" applyAlignment="1">
      <alignment horizontal="right" vertical="center" wrapText="1"/>
    </xf>
    <xf numFmtId="0" fontId="87" fillId="38" borderId="35" xfId="69" applyFont="1" applyFill="1" applyBorder="1"/>
    <xf numFmtId="0" fontId="87" fillId="34" borderId="35" xfId="69" applyFont="1" applyFill="1" applyBorder="1"/>
    <xf numFmtId="0" fontId="87" fillId="0" borderId="35" xfId="69" applyFont="1" applyBorder="1"/>
    <xf numFmtId="4" fontId="114" fillId="39" borderId="23" xfId="0" applyNumberFormat="1" applyFont="1" applyFill="1" applyBorder="1" applyAlignment="1">
      <alignment horizontal="right" vertical="center" wrapText="1"/>
    </xf>
    <xf numFmtId="4" fontId="115" fillId="0" borderId="25" xfId="0" applyNumberFormat="1" applyFont="1" applyBorder="1" applyAlignment="1">
      <alignment vertical="center" wrapText="1"/>
    </xf>
    <xf numFmtId="4" fontId="116" fillId="0" borderId="0" xfId="0" applyNumberFormat="1" applyFont="1" applyFill="1" applyBorder="1"/>
    <xf numFmtId="43" fontId="0" fillId="0" borderId="0" xfId="117" applyFont="1"/>
    <xf numFmtId="0" fontId="52" fillId="0" borderId="36" xfId="0" applyFont="1" applyFill="1" applyBorder="1" applyAlignment="1">
      <alignment vertical="center" wrapText="1"/>
    </xf>
    <xf numFmtId="0" fontId="88" fillId="0" borderId="36" xfId="0" applyFont="1" applyFill="1" applyBorder="1" applyAlignment="1">
      <alignment horizontal="left" vertical="center" wrapText="1"/>
    </xf>
    <xf numFmtId="0" fontId="74" fillId="0" borderId="36" xfId="0" applyFont="1" applyFill="1" applyBorder="1" applyAlignment="1">
      <alignment vertical="center" wrapText="1"/>
    </xf>
    <xf numFmtId="0" fontId="89" fillId="0" borderId="36" xfId="0" applyFont="1" applyFill="1" applyBorder="1" applyAlignment="1">
      <alignment horizontal="left" vertical="center" wrapText="1"/>
    </xf>
    <xf numFmtId="0" fontId="52" fillId="0" borderId="36" xfId="0" applyFont="1" applyFill="1" applyBorder="1" applyAlignment="1">
      <alignment horizontal="left" vertical="center" wrapText="1"/>
    </xf>
    <xf numFmtId="0" fontId="52" fillId="0" borderId="37" xfId="0" applyFont="1" applyFill="1" applyBorder="1" applyAlignment="1">
      <alignment horizontal="left" vertical="center" wrapText="1"/>
    </xf>
    <xf numFmtId="0" fontId="113" fillId="39" borderId="38" xfId="0" applyFont="1" applyFill="1" applyBorder="1" applyAlignment="1">
      <alignment vertical="center" wrapText="1"/>
    </xf>
    <xf numFmtId="0" fontId="106" fillId="0" borderId="36" xfId="0" applyFont="1" applyBorder="1" applyAlignment="1">
      <alignment vertical="center" wrapText="1"/>
    </xf>
    <xf numFmtId="0" fontId="114" fillId="39" borderId="39" xfId="0" applyFont="1" applyFill="1" applyBorder="1" applyAlignment="1">
      <alignment vertical="center" wrapText="1"/>
    </xf>
    <xf numFmtId="0" fontId="110" fillId="39" borderId="40" xfId="0" applyFont="1" applyFill="1" applyBorder="1" applyAlignment="1">
      <alignment horizontal="center"/>
    </xf>
    <xf numFmtId="0" fontId="0" fillId="39" borderId="1" xfId="0" applyFill="1" applyBorder="1"/>
    <xf numFmtId="4" fontId="112" fillId="0" borderId="40" xfId="0" applyNumberFormat="1" applyFont="1" applyFill="1" applyBorder="1" applyAlignment="1">
      <alignment horizontal="right" vertical="center" wrapText="1"/>
    </xf>
    <xf numFmtId="4" fontId="113" fillId="39" borderId="40" xfId="0" applyNumberFormat="1" applyFont="1" applyFill="1" applyBorder="1" applyAlignment="1">
      <alignment horizontal="right" vertical="center" wrapText="1"/>
    </xf>
    <xf numFmtId="4" fontId="114" fillId="39" borderId="3" xfId="0" applyNumberFormat="1" applyFont="1" applyFill="1" applyBorder="1" applyAlignment="1">
      <alignment horizontal="right" vertical="center" wrapText="1"/>
    </xf>
    <xf numFmtId="0" fontId="110" fillId="39" borderId="41" xfId="0" applyFont="1" applyFill="1" applyBorder="1" applyAlignment="1">
      <alignment horizontal="center"/>
    </xf>
    <xf numFmtId="0" fontId="110" fillId="39" borderId="42" xfId="0" applyFont="1" applyFill="1" applyBorder="1" applyAlignment="1">
      <alignment horizontal="center"/>
    </xf>
    <xf numFmtId="43" fontId="0" fillId="0" borderId="42" xfId="0" applyNumberFormat="1" applyBorder="1"/>
    <xf numFmtId="43" fontId="113" fillId="39" borderId="42" xfId="0" applyNumberFormat="1" applyFont="1" applyFill="1" applyBorder="1"/>
    <xf numFmtId="4" fontId="114" fillId="39" borderId="43" xfId="0" applyNumberFormat="1" applyFont="1" applyFill="1" applyBorder="1" applyAlignment="1">
      <alignment horizontal="right" vertical="center" wrapText="1"/>
    </xf>
    <xf numFmtId="43" fontId="0" fillId="0" borderId="40" xfId="0" applyNumberFormat="1" applyBorder="1"/>
    <xf numFmtId="43" fontId="113" fillId="39" borderId="40" xfId="0" applyNumberFormat="1" applyFont="1" applyFill="1" applyBorder="1"/>
    <xf numFmtId="4" fontId="113" fillId="39" borderId="3" xfId="0" applyNumberFormat="1" applyFont="1" applyFill="1" applyBorder="1" applyAlignment="1">
      <alignment horizontal="right" vertical="center" wrapText="1"/>
    </xf>
    <xf numFmtId="0" fontId="110" fillId="39" borderId="20" xfId="0" applyFont="1" applyFill="1" applyBorder="1" applyAlignment="1">
      <alignment horizontal="center"/>
    </xf>
    <xf numFmtId="0" fontId="111" fillId="39" borderId="19" xfId="0" applyFont="1" applyFill="1" applyBorder="1"/>
    <xf numFmtId="43" fontId="111" fillId="0" borderId="19" xfId="117" applyFont="1" applyBorder="1"/>
    <xf numFmtId="43" fontId="113" fillId="39" borderId="19" xfId="117" applyFont="1" applyFill="1" applyBorder="1"/>
    <xf numFmtId="43" fontId="113" fillId="39" borderId="24" xfId="117" applyFont="1" applyFill="1" applyBorder="1"/>
    <xf numFmtId="4" fontId="112" fillId="0" borderId="44" xfId="0" applyNumberFormat="1" applyFont="1" applyFill="1" applyBorder="1" applyAlignment="1">
      <alignment horizontal="right" vertical="center" wrapText="1"/>
    </xf>
    <xf numFmtId="0" fontId="110" fillId="39" borderId="34" xfId="0" applyFont="1" applyFill="1" applyBorder="1" applyAlignment="1">
      <alignment horizontal="center"/>
    </xf>
    <xf numFmtId="0" fontId="110" fillId="39" borderId="33" xfId="0" applyFont="1" applyFill="1" applyBorder="1" applyAlignment="1">
      <alignment horizontal="center"/>
    </xf>
    <xf numFmtId="43" fontId="0" fillId="0" borderId="33" xfId="0" applyNumberFormat="1" applyBorder="1"/>
    <xf numFmtId="43" fontId="113" fillId="39" borderId="33" xfId="0" applyNumberFormat="1" applyFont="1" applyFill="1" applyBorder="1"/>
    <xf numFmtId="43" fontId="0" fillId="0" borderId="45" xfId="0" applyNumberFormat="1" applyBorder="1"/>
    <xf numFmtId="43" fontId="0" fillId="0" borderId="46" xfId="0" applyNumberFormat="1" applyBorder="1"/>
    <xf numFmtId="43" fontId="111" fillId="0" borderId="48" xfId="117" applyFont="1" applyBorder="1"/>
    <xf numFmtId="4" fontId="114" fillId="39" borderId="32" xfId="0" applyNumberFormat="1" applyFont="1" applyFill="1" applyBorder="1" applyAlignment="1">
      <alignment horizontal="right" vertical="center" wrapText="1"/>
    </xf>
    <xf numFmtId="0" fontId="32" fillId="44" borderId="27" xfId="0" applyFont="1" applyFill="1" applyBorder="1" applyProtection="1">
      <protection locked="0"/>
    </xf>
    <xf numFmtId="0" fontId="105" fillId="0" borderId="0" xfId="0" applyFont="1"/>
    <xf numFmtId="0" fontId="53" fillId="0" borderId="5" xfId="0" applyFont="1" applyBorder="1" applyAlignment="1" applyProtection="1">
      <alignment horizontal="center"/>
      <protection locked="0"/>
    </xf>
    <xf numFmtId="49" fontId="49" fillId="0" borderId="6" xfId="0" applyNumberFormat="1" applyFont="1" applyBorder="1" applyProtection="1">
      <protection locked="0"/>
    </xf>
    <xf numFmtId="166" fontId="52" fillId="44" borderId="7" xfId="0" applyNumberFormat="1" applyFont="1" applyFill="1" applyBorder="1" applyAlignment="1" applyProtection="1">
      <alignment horizontal="right"/>
      <protection locked="0"/>
    </xf>
    <xf numFmtId="166" fontId="52" fillId="3" borderId="7" xfId="0" applyNumberFormat="1" applyFont="1" applyFill="1" applyBorder="1" applyAlignment="1" applyProtection="1">
      <alignment horizontal="right"/>
      <protection locked="0"/>
    </xf>
    <xf numFmtId="49" fontId="52" fillId="0" borderId="8" xfId="0" applyNumberFormat="1" applyFont="1" applyBorder="1" applyAlignment="1" applyProtection="1">
      <alignment horizontal="right"/>
      <protection locked="0"/>
    </xf>
    <xf numFmtId="49" fontId="52" fillId="0" borderId="7" xfId="0" applyNumberFormat="1" applyFont="1" applyBorder="1" applyProtection="1">
      <protection locked="0"/>
    </xf>
    <xf numFmtId="49" fontId="52" fillId="0" borderId="0" xfId="0" applyNumberFormat="1" applyFont="1" applyProtection="1">
      <protection locked="0"/>
    </xf>
    <xf numFmtId="0" fontId="91" fillId="0" borderId="57" xfId="69" applyFont="1" applyBorder="1" applyAlignment="1">
      <alignment vertical="center" wrapText="1"/>
    </xf>
    <xf numFmtId="4" fontId="91" fillId="0" borderId="59" xfId="69" applyNumberFormat="1" applyFont="1" applyBorder="1" applyAlignment="1">
      <alignment horizontal="right" wrapText="1"/>
    </xf>
    <xf numFmtId="4" fontId="112" fillId="0" borderId="60" xfId="0" applyNumberFormat="1" applyFont="1" applyFill="1" applyBorder="1" applyAlignment="1">
      <alignment horizontal="right" vertical="center" wrapText="1"/>
    </xf>
    <xf numFmtId="43" fontId="0" fillId="0" borderId="61" xfId="0" applyNumberFormat="1" applyBorder="1"/>
    <xf numFmtId="43" fontId="0" fillId="0" borderId="60" xfId="0" applyNumberFormat="1" applyBorder="1"/>
    <xf numFmtId="0" fontId="114" fillId="39" borderId="47" xfId="0" applyFont="1" applyFill="1" applyBorder="1" applyAlignment="1">
      <alignment vertical="center" wrapText="1"/>
    </xf>
    <xf numFmtId="0" fontId="87" fillId="37" borderId="62" xfId="69" applyFont="1" applyFill="1" applyBorder="1"/>
    <xf numFmtId="0" fontId="91" fillId="0" borderId="63" xfId="69" applyFont="1" applyBorder="1" applyAlignment="1">
      <alignment vertical="center" wrapText="1"/>
    </xf>
    <xf numFmtId="0" fontId="87" fillId="37" borderId="7" xfId="69" applyFont="1" applyFill="1" applyBorder="1"/>
    <xf numFmtId="0" fontId="106" fillId="0" borderId="64" xfId="0" applyFont="1" applyBorder="1" applyAlignment="1">
      <alignment vertical="center" wrapText="1"/>
    </xf>
    <xf numFmtId="4" fontId="112" fillId="0" borderId="48" xfId="0" applyNumberFormat="1" applyFont="1" applyFill="1" applyBorder="1" applyAlignment="1">
      <alignment horizontal="right" vertical="center" wrapText="1"/>
    </xf>
    <xf numFmtId="4" fontId="112" fillId="0" borderId="65" xfId="0" applyNumberFormat="1" applyFont="1" applyFill="1" applyBorder="1" applyAlignment="1">
      <alignment horizontal="right" vertical="center" wrapText="1"/>
    </xf>
    <xf numFmtId="43" fontId="0" fillId="0" borderId="65" xfId="0" applyNumberFormat="1" applyBorder="1"/>
    <xf numFmtId="43" fontId="111" fillId="0" borderId="66" xfId="117" applyFont="1" applyBorder="1"/>
    <xf numFmtId="0" fontId="35" fillId="0" borderId="61" xfId="0" applyFont="1" applyBorder="1" applyAlignment="1" applyProtection="1">
      <alignment wrapText="1"/>
      <protection locked="0"/>
    </xf>
    <xf numFmtId="0" fontId="32" fillId="33" borderId="61" xfId="0" applyFont="1" applyFill="1" applyBorder="1" applyAlignment="1" applyProtection="1">
      <alignment wrapText="1"/>
      <protection locked="0"/>
    </xf>
    <xf numFmtId="0" fontId="43" fillId="5" borderId="61" xfId="0" applyFont="1" applyFill="1" applyBorder="1" applyProtection="1">
      <protection locked="0"/>
    </xf>
    <xf numFmtId="4" fontId="38" fillId="2" borderId="68" xfId="0" applyNumberFormat="1" applyFont="1" applyFill="1" applyBorder="1" applyProtection="1">
      <protection locked="0"/>
    </xf>
    <xf numFmtId="4" fontId="38" fillId="33" borderId="68" xfId="0" applyNumberFormat="1" applyFont="1" applyFill="1" applyBorder="1" applyProtection="1">
      <protection locked="0"/>
    </xf>
    <xf numFmtId="4" fontId="34" fillId="0" borderId="68" xfId="0" applyNumberFormat="1" applyFont="1" applyBorder="1" applyProtection="1">
      <protection locked="0"/>
    </xf>
    <xf numFmtId="0" fontId="0" fillId="0" borderId="0" xfId="0" applyProtection="1">
      <protection locked="0"/>
    </xf>
    <xf numFmtId="4" fontId="38" fillId="44" borderId="7" xfId="0" applyNumberFormat="1" applyFont="1" applyFill="1" applyBorder="1" applyAlignment="1" applyProtection="1">
      <alignment horizontal="right" wrapText="1"/>
      <protection locked="0"/>
    </xf>
    <xf numFmtId="4" fontId="21" fillId="0" borderId="0" xfId="0" applyNumberFormat="1" applyFont="1" applyProtection="1">
      <protection locked="0"/>
    </xf>
    <xf numFmtId="0" fontId="0" fillId="0" borderId="5" xfId="0" applyBorder="1"/>
    <xf numFmtId="0" fontId="29" fillId="0" borderId="68" xfId="0" applyFont="1" applyBorder="1" applyProtection="1">
      <protection locked="0"/>
    </xf>
    <xf numFmtId="4" fontId="31" fillId="0" borderId="68" xfId="0" applyNumberFormat="1" applyFont="1" applyBorder="1" applyAlignment="1" applyProtection="1">
      <alignment horizontal="center" wrapText="1"/>
      <protection locked="0"/>
    </xf>
    <xf numFmtId="4" fontId="30" fillId="32" borderId="68" xfId="0" applyNumberFormat="1" applyFont="1" applyFill="1" applyBorder="1" applyAlignment="1" applyProtection="1">
      <alignment horizontal="center" wrapText="1"/>
      <protection locked="0"/>
    </xf>
    <xf numFmtId="4" fontId="30" fillId="0" borderId="68" xfId="0" applyNumberFormat="1" applyFont="1" applyBorder="1" applyAlignment="1" applyProtection="1">
      <alignment horizontal="center" wrapText="1"/>
      <protection locked="0"/>
    </xf>
    <xf numFmtId="0" fontId="52" fillId="44" borderId="7" xfId="0" applyFont="1" applyFill="1" applyBorder="1" applyAlignment="1" applyProtection="1">
      <alignment horizontal="right"/>
      <protection locked="0"/>
    </xf>
    <xf numFmtId="0" fontId="33" fillId="44" borderId="68" xfId="0" applyFont="1" applyFill="1" applyBorder="1" applyProtection="1">
      <protection locked="0"/>
    </xf>
    <xf numFmtId="4" fontId="34" fillId="44" borderId="30" xfId="0" applyNumberFormat="1" applyFont="1" applyFill="1" applyBorder="1"/>
    <xf numFmtId="4" fontId="38" fillId="44" borderId="68" xfId="0" applyNumberFormat="1" applyFont="1" applyFill="1" applyBorder="1" applyAlignment="1" applyProtection="1">
      <alignment horizontal="right" wrapText="1"/>
      <protection locked="0"/>
    </xf>
    <xf numFmtId="166" fontId="52" fillId="44" borderId="68" xfId="0" applyNumberFormat="1" applyFont="1" applyFill="1" applyBorder="1" applyAlignment="1" applyProtection="1">
      <alignment horizontal="right"/>
      <protection locked="0"/>
    </xf>
    <xf numFmtId="0" fontId="32" fillId="44" borderId="61" xfId="0" applyFont="1" applyFill="1" applyBorder="1" applyProtection="1">
      <protection locked="0"/>
    </xf>
    <xf numFmtId="49" fontId="52" fillId="0" borderId="68" xfId="0" applyNumberFormat="1" applyFont="1" applyBorder="1" applyAlignment="1" applyProtection="1">
      <alignment horizontal="right"/>
      <protection locked="0"/>
    </xf>
    <xf numFmtId="0" fontId="32" fillId="0" borderId="61" xfId="0" applyFont="1" applyBorder="1" applyProtection="1">
      <protection locked="0"/>
    </xf>
    <xf numFmtId="0" fontId="33" fillId="0" borderId="68" xfId="0" applyFont="1" applyBorder="1" applyProtection="1">
      <protection locked="0"/>
    </xf>
    <xf numFmtId="4" fontId="38" fillId="32" borderId="68" xfId="0" applyNumberFormat="1" applyFont="1" applyFill="1" applyBorder="1" applyAlignment="1" applyProtection="1">
      <alignment horizontal="right" wrapText="1"/>
      <protection locked="0"/>
    </xf>
    <xf numFmtId="4" fontId="34" fillId="0" borderId="30" xfId="0" applyNumberFormat="1" applyFont="1" applyBorder="1"/>
    <xf numFmtId="0" fontId="35" fillId="0" borderId="61" xfId="0" applyFont="1" applyBorder="1" applyProtection="1">
      <protection locked="0"/>
    </xf>
    <xf numFmtId="0" fontId="121" fillId="0" borderId="68" xfId="0" applyFont="1" applyBorder="1" applyAlignment="1" applyProtection="1">
      <alignment wrapText="1"/>
      <protection locked="0"/>
    </xf>
    <xf numFmtId="49" fontId="52" fillId="2" borderId="68" xfId="0" applyNumberFormat="1" applyFont="1" applyFill="1" applyBorder="1" applyAlignment="1" applyProtection="1">
      <alignment horizontal="right"/>
      <protection locked="0"/>
    </xf>
    <xf numFmtId="0" fontId="32" fillId="2" borderId="61" xfId="0" applyFont="1" applyFill="1" applyBorder="1" applyProtection="1">
      <protection locked="0"/>
    </xf>
    <xf numFmtId="0" fontId="33" fillId="2" borderId="68" xfId="0" applyFont="1" applyFill="1" applyBorder="1" applyProtection="1">
      <protection locked="0"/>
    </xf>
    <xf numFmtId="49" fontId="46" fillId="2" borderId="68" xfId="0" applyNumberFormat="1" applyFont="1" applyFill="1" applyBorder="1" applyAlignment="1" applyProtection="1">
      <alignment horizontal="right"/>
      <protection locked="0"/>
    </xf>
    <xf numFmtId="0" fontId="37" fillId="2" borderId="68" xfId="0" applyFont="1" applyFill="1" applyBorder="1" applyProtection="1">
      <protection locked="0"/>
    </xf>
    <xf numFmtId="4" fontId="118" fillId="32" borderId="68" xfId="0" applyNumberFormat="1" applyFont="1" applyFill="1" applyBorder="1" applyAlignment="1" applyProtection="1">
      <alignment horizontal="right" wrapText="1"/>
      <protection locked="0"/>
    </xf>
    <xf numFmtId="49" fontId="52" fillId="44" borderId="68" xfId="0" applyNumberFormat="1" applyFont="1" applyFill="1" applyBorder="1" applyAlignment="1" applyProtection="1">
      <alignment horizontal="right"/>
      <protection locked="0"/>
    </xf>
    <xf numFmtId="0" fontId="32" fillId="44" borderId="61" xfId="0" applyFont="1" applyFill="1" applyBorder="1" applyAlignment="1" applyProtection="1">
      <alignment wrapText="1"/>
      <protection locked="0"/>
    </xf>
    <xf numFmtId="0" fontId="37" fillId="44" borderId="68" xfId="0" applyFont="1" applyFill="1" applyBorder="1" applyProtection="1">
      <protection locked="0"/>
    </xf>
    <xf numFmtId="0" fontId="32" fillId="0" borderId="61" xfId="0" applyFont="1" applyBorder="1" applyAlignment="1" applyProtection="1">
      <alignment wrapText="1"/>
      <protection locked="0"/>
    </xf>
    <xf numFmtId="0" fontId="121" fillId="0" borderId="68" xfId="0" applyFont="1" applyBorder="1" applyProtection="1">
      <protection locked="0"/>
    </xf>
    <xf numFmtId="0" fontId="119" fillId="0" borderId="68" xfId="0" applyFont="1" applyBorder="1" applyProtection="1">
      <protection locked="0"/>
    </xf>
    <xf numFmtId="0" fontId="119" fillId="2" borderId="68" xfId="0" applyFont="1" applyFill="1" applyBorder="1" applyProtection="1">
      <protection locked="0"/>
    </xf>
    <xf numFmtId="0" fontId="32" fillId="2" borderId="61" xfId="0" applyFont="1" applyFill="1" applyBorder="1" applyAlignment="1" applyProtection="1">
      <alignment wrapText="1"/>
      <protection locked="0"/>
    </xf>
    <xf numFmtId="0" fontId="121" fillId="2" borderId="68" xfId="0" applyFont="1" applyFill="1" applyBorder="1" applyProtection="1">
      <protection locked="0"/>
    </xf>
    <xf numFmtId="4" fontId="38" fillId="0" borderId="68" xfId="0" applyNumberFormat="1" applyFont="1" applyBorder="1" applyAlignment="1" applyProtection="1">
      <alignment horizontal="right" wrapText="1"/>
      <protection locked="0"/>
    </xf>
    <xf numFmtId="49" fontId="46" fillId="0" borderId="68" xfId="0" applyNumberFormat="1" applyFont="1" applyBorder="1" applyAlignment="1" applyProtection="1">
      <alignment horizontal="right"/>
      <protection locked="0"/>
    </xf>
    <xf numFmtId="0" fontId="41" fillId="0" borderId="61" xfId="0" applyFont="1" applyBorder="1" applyProtection="1">
      <protection locked="0"/>
    </xf>
    <xf numFmtId="0" fontId="39" fillId="0" borderId="68" xfId="0" applyFont="1" applyBorder="1" applyProtection="1">
      <protection locked="0"/>
    </xf>
    <xf numFmtId="49" fontId="52" fillId="7" borderId="68" xfId="0" applyNumberFormat="1" applyFont="1" applyFill="1" applyBorder="1" applyAlignment="1" applyProtection="1">
      <alignment horizontal="right"/>
      <protection locked="0"/>
    </xf>
    <xf numFmtId="0" fontId="32" fillId="7" borderId="61" xfId="0" applyFont="1" applyFill="1" applyBorder="1" applyProtection="1">
      <protection locked="0"/>
    </xf>
    <xf numFmtId="0" fontId="33" fillId="7" borderId="68" xfId="0" applyFont="1" applyFill="1" applyBorder="1" applyProtection="1">
      <protection locked="0"/>
    </xf>
    <xf numFmtId="4" fontId="38" fillId="43" borderId="68" xfId="0" applyNumberFormat="1" applyFont="1" applyFill="1" applyBorder="1" applyAlignment="1" applyProtection="1">
      <alignment horizontal="right" wrapText="1"/>
      <protection locked="0"/>
    </xf>
    <xf numFmtId="4" fontId="34" fillId="7" borderId="68" xfId="0" applyNumberFormat="1" applyFont="1" applyFill="1" applyBorder="1" applyProtection="1">
      <protection locked="0"/>
    </xf>
    <xf numFmtId="4" fontId="34" fillId="43" borderId="30" xfId="0" applyNumberFormat="1" applyFont="1" applyFill="1" applyBorder="1"/>
    <xf numFmtId="49" fontId="52" fillId="45" borderId="68" xfId="0" applyNumberFormat="1" applyFont="1" applyFill="1" applyBorder="1" applyAlignment="1" applyProtection="1">
      <alignment horizontal="right"/>
      <protection locked="0"/>
    </xf>
    <xf numFmtId="0" fontId="32" fillId="45" borderId="61" xfId="0" applyFont="1" applyFill="1" applyBorder="1" applyProtection="1">
      <protection locked="0"/>
    </xf>
    <xf numFmtId="0" fontId="121" fillId="45" borderId="68" xfId="0" applyFont="1" applyFill="1" applyBorder="1" applyProtection="1">
      <protection locked="0"/>
    </xf>
    <xf numFmtId="4" fontId="38" fillId="45" borderId="68" xfId="0" applyNumberFormat="1" applyFont="1" applyFill="1" applyBorder="1" applyAlignment="1" applyProtection="1">
      <alignment horizontal="right" wrapText="1"/>
      <protection locked="0"/>
    </xf>
    <xf numFmtId="4" fontId="34" fillId="45" borderId="30" xfId="0" applyNumberFormat="1" applyFont="1" applyFill="1" applyBorder="1"/>
    <xf numFmtId="49" fontId="46" fillId="33" borderId="68" xfId="0" applyNumberFormat="1" applyFont="1" applyFill="1" applyBorder="1" applyAlignment="1" applyProtection="1">
      <alignment horizontal="right"/>
      <protection locked="0"/>
    </xf>
    <xf numFmtId="0" fontId="125" fillId="33" borderId="68" xfId="0" applyFont="1" applyFill="1" applyBorder="1" applyProtection="1">
      <protection locked="0"/>
    </xf>
    <xf numFmtId="4" fontId="38" fillId="33" borderId="68" xfId="0" applyNumberFormat="1" applyFont="1" applyFill="1" applyBorder="1" applyAlignment="1" applyProtection="1">
      <alignment horizontal="right" wrapText="1"/>
      <protection locked="0"/>
    </xf>
    <xf numFmtId="4" fontId="34" fillId="33" borderId="30" xfId="0" applyNumberFormat="1" applyFont="1" applyFill="1" applyBorder="1"/>
    <xf numFmtId="4" fontId="38" fillId="0" borderId="68" xfId="0" applyNumberFormat="1" applyFont="1" applyBorder="1" applyAlignment="1" applyProtection="1">
      <alignment wrapText="1"/>
      <protection locked="0"/>
    </xf>
    <xf numFmtId="49" fontId="49" fillId="5" borderId="68" xfId="0" applyNumberFormat="1" applyFont="1" applyFill="1" applyBorder="1" applyAlignment="1" applyProtection="1">
      <alignment horizontal="right"/>
      <protection locked="0"/>
    </xf>
    <xf numFmtId="0" fontId="29" fillId="5" borderId="68" xfId="0" applyFont="1" applyFill="1" applyBorder="1" applyProtection="1">
      <protection locked="0"/>
    </xf>
    <xf numFmtId="4" fontId="31" fillId="5" borderId="68" xfId="0" applyNumberFormat="1" applyFont="1" applyFill="1" applyBorder="1" applyAlignment="1">
      <alignment horizontal="center" wrapText="1"/>
    </xf>
    <xf numFmtId="3" fontId="29" fillId="5" borderId="68" xfId="0" applyNumberFormat="1" applyFont="1" applyFill="1" applyBorder="1" applyProtection="1">
      <protection locked="0"/>
    </xf>
    <xf numFmtId="49" fontId="49" fillId="5" borderId="68" xfId="0" applyNumberFormat="1" applyFont="1" applyFill="1" applyBorder="1" applyProtection="1">
      <protection locked="0"/>
    </xf>
    <xf numFmtId="0" fontId="42" fillId="5" borderId="68" xfId="0" applyFont="1" applyFill="1" applyBorder="1" applyProtection="1">
      <protection locked="0"/>
    </xf>
    <xf numFmtId="4" fontId="81" fillId="5" borderId="68" xfId="0" applyNumberFormat="1" applyFont="1" applyFill="1" applyBorder="1" applyAlignment="1">
      <alignment horizontal="center"/>
    </xf>
    <xf numFmtId="0" fontId="40" fillId="5" borderId="68" xfId="0" applyFont="1" applyFill="1" applyBorder="1" applyProtection="1">
      <protection locked="0"/>
    </xf>
    <xf numFmtId="49" fontId="49" fillId="5" borderId="68" xfId="0" applyNumberFormat="1" applyFont="1" applyFill="1" applyBorder="1" applyAlignment="1" applyProtection="1">
      <alignment horizontal="left"/>
      <protection locked="0"/>
    </xf>
    <xf numFmtId="49" fontId="49" fillId="4" borderId="68" xfId="0" applyNumberFormat="1" applyFont="1" applyFill="1" applyBorder="1" applyAlignment="1" applyProtection="1">
      <alignment horizontal="left"/>
      <protection locked="0"/>
    </xf>
    <xf numFmtId="0" fontId="43" fillId="4" borderId="61" xfId="0" applyFont="1" applyFill="1" applyBorder="1" applyProtection="1">
      <protection locked="0"/>
    </xf>
    <xf numFmtId="0" fontId="29" fillId="4" borderId="68" xfId="0" applyFont="1" applyFill="1" applyBorder="1" applyProtection="1">
      <protection locked="0"/>
    </xf>
    <xf numFmtId="4" fontId="31" fillId="4" borderId="68" xfId="0" applyNumberFormat="1" applyFont="1" applyFill="1" applyBorder="1" applyAlignment="1">
      <alignment horizontal="center" wrapText="1"/>
    </xf>
    <xf numFmtId="4" fontId="81" fillId="4" borderId="68" xfId="0" applyNumberFormat="1" applyFont="1" applyFill="1" applyBorder="1" applyAlignment="1">
      <alignment horizontal="center" wrapText="1"/>
    </xf>
    <xf numFmtId="49" fontId="49" fillId="7" borderId="68" xfId="0" applyNumberFormat="1" applyFont="1" applyFill="1" applyBorder="1" applyAlignment="1" applyProtection="1">
      <alignment horizontal="left"/>
      <protection locked="0"/>
    </xf>
    <xf numFmtId="0" fontId="43" fillId="7" borderId="61" xfId="0" applyFont="1" applyFill="1" applyBorder="1" applyProtection="1">
      <protection locked="0"/>
    </xf>
    <xf numFmtId="0" fontId="29" fillId="7" borderId="68" xfId="0" applyFont="1" applyFill="1" applyBorder="1" applyProtection="1">
      <protection locked="0"/>
    </xf>
    <xf numFmtId="4" fontId="31" fillId="7" borderId="68" xfId="0" applyNumberFormat="1" applyFont="1" applyFill="1" applyBorder="1" applyAlignment="1">
      <alignment horizontal="center" wrapText="1"/>
    </xf>
    <xf numFmtId="4" fontId="81" fillId="7" borderId="68" xfId="0" applyNumberFormat="1" applyFont="1" applyFill="1" applyBorder="1" applyAlignment="1">
      <alignment horizontal="center" wrapText="1"/>
    </xf>
    <xf numFmtId="4" fontId="31" fillId="7" borderId="67" xfId="0" applyNumberFormat="1" applyFont="1" applyFill="1" applyBorder="1" applyAlignment="1">
      <alignment horizontal="center" wrapText="1"/>
    </xf>
    <xf numFmtId="49" fontId="49" fillId="44" borderId="68" xfId="0" applyNumberFormat="1" applyFont="1" applyFill="1" applyBorder="1" applyAlignment="1" applyProtection="1">
      <alignment horizontal="left"/>
      <protection locked="0"/>
    </xf>
    <xf numFmtId="0" fontId="43" fillId="44" borderId="61" xfId="0" applyFont="1" applyFill="1" applyBorder="1" applyProtection="1">
      <protection locked="0"/>
    </xf>
    <xf numFmtId="3" fontId="29" fillId="44" borderId="68" xfId="0" applyNumberFormat="1" applyFont="1" applyFill="1" applyBorder="1" applyProtection="1">
      <protection locked="0"/>
    </xf>
    <xf numFmtId="4" fontId="31" fillId="44" borderId="68" xfId="0" applyNumberFormat="1" applyFont="1" applyFill="1" applyBorder="1" applyAlignment="1">
      <alignment horizontal="center" wrapText="1"/>
    </xf>
    <xf numFmtId="4" fontId="81" fillId="44" borderId="68" xfId="0" applyNumberFormat="1" applyFont="1" applyFill="1" applyBorder="1" applyAlignment="1">
      <alignment horizontal="center" wrapText="1"/>
    </xf>
    <xf numFmtId="49" fontId="49" fillId="45" borderId="68" xfId="0" applyNumberFormat="1" applyFont="1" applyFill="1" applyBorder="1" applyAlignment="1" applyProtection="1">
      <alignment horizontal="left"/>
      <protection locked="0"/>
    </xf>
    <xf numFmtId="0" fontId="43" fillId="45" borderId="61" xfId="0" applyFont="1" applyFill="1" applyBorder="1" applyProtection="1">
      <protection locked="0"/>
    </xf>
    <xf numFmtId="0" fontId="29" fillId="45" borderId="68" xfId="0" applyFont="1" applyFill="1" applyBorder="1" applyProtection="1">
      <protection locked="0"/>
    </xf>
    <xf numFmtId="4" fontId="31" fillId="45" borderId="68" xfId="0" applyNumberFormat="1" applyFont="1" applyFill="1" applyBorder="1" applyAlignment="1" applyProtection="1">
      <alignment horizontal="center" wrapText="1"/>
      <protection locked="0"/>
    </xf>
    <xf numFmtId="4" fontId="81" fillId="45" borderId="68" xfId="0" applyNumberFormat="1" applyFont="1" applyFill="1" applyBorder="1" applyAlignment="1" applyProtection="1">
      <alignment horizontal="center" wrapText="1"/>
      <protection locked="0"/>
    </xf>
    <xf numFmtId="49" fontId="32" fillId="9" borderId="68" xfId="0" applyNumberFormat="1" applyFont="1" applyFill="1" applyBorder="1" applyAlignment="1" applyProtection="1">
      <alignment horizontal="right"/>
      <protection locked="0"/>
    </xf>
    <xf numFmtId="0" fontId="41" fillId="9" borderId="61" xfId="0" applyFont="1" applyFill="1" applyBorder="1" applyProtection="1">
      <protection locked="0"/>
    </xf>
    <xf numFmtId="0" fontId="37" fillId="9" borderId="68" xfId="0" applyFont="1" applyFill="1" applyBorder="1" applyProtection="1">
      <protection locked="0"/>
    </xf>
    <xf numFmtId="4" fontId="31" fillId="9" borderId="68" xfId="0" applyNumberFormat="1" applyFont="1" applyFill="1" applyBorder="1" applyAlignment="1" applyProtection="1">
      <alignment horizontal="center" wrapText="1"/>
      <protection locked="0"/>
    </xf>
    <xf numFmtId="4" fontId="38" fillId="9" borderId="30" xfId="0" applyNumberFormat="1" applyFont="1" applyFill="1" applyBorder="1"/>
    <xf numFmtId="0" fontId="33" fillId="9" borderId="68" xfId="0" applyFont="1" applyFill="1" applyBorder="1" applyProtection="1">
      <protection locked="0"/>
    </xf>
    <xf numFmtId="4" fontId="30" fillId="9" borderId="68" xfId="0" applyNumberFormat="1" applyFont="1" applyFill="1" applyBorder="1" applyAlignment="1" applyProtection="1">
      <alignment horizontal="center" wrapText="1"/>
      <protection locked="0"/>
    </xf>
    <xf numFmtId="0" fontId="41" fillId="9" borderId="61" xfId="0" applyFont="1" applyFill="1" applyBorder="1" applyAlignment="1" applyProtection="1">
      <alignment wrapText="1"/>
      <protection locked="0"/>
    </xf>
    <xf numFmtId="0" fontId="121" fillId="9" borderId="68" xfId="0" applyFont="1" applyFill="1" applyBorder="1" applyProtection="1">
      <protection locked="0"/>
    </xf>
    <xf numFmtId="49" fontId="35" fillId="9" borderId="68" xfId="0" applyNumberFormat="1" applyFont="1" applyFill="1" applyBorder="1" applyAlignment="1" applyProtection="1">
      <alignment horizontal="right"/>
      <protection locked="0"/>
    </xf>
    <xf numFmtId="0" fontId="128" fillId="9" borderId="68" xfId="0" applyFont="1" applyFill="1" applyBorder="1" applyProtection="1">
      <protection locked="0"/>
    </xf>
    <xf numFmtId="49" fontId="49" fillId="9" borderId="68" xfId="0" applyNumberFormat="1" applyFont="1" applyFill="1" applyBorder="1" applyAlignment="1" applyProtection="1">
      <alignment horizontal="left"/>
      <protection locked="0"/>
    </xf>
    <xf numFmtId="0" fontId="43" fillId="9" borderId="61" xfId="0" applyFont="1" applyFill="1" applyBorder="1" applyProtection="1">
      <protection locked="0"/>
    </xf>
    <xf numFmtId="0" fontId="29" fillId="9" borderId="68" xfId="0" applyFont="1" applyFill="1" applyBorder="1" applyProtection="1">
      <protection locked="0"/>
    </xf>
    <xf numFmtId="4" fontId="31" fillId="9" borderId="68" xfId="0" applyNumberFormat="1" applyFont="1" applyFill="1" applyBorder="1" applyAlignment="1">
      <alignment horizontal="right" wrapText="1"/>
    </xf>
    <xf numFmtId="4" fontId="31" fillId="9" borderId="68" xfId="0" applyNumberFormat="1" applyFont="1" applyFill="1" applyBorder="1" applyAlignment="1">
      <alignment horizontal="center" wrapText="1"/>
    </xf>
    <xf numFmtId="49" fontId="52" fillId="0" borderId="0" xfId="0" applyNumberFormat="1" applyFont="1" applyAlignment="1" applyProtection="1">
      <alignment horizontal="right"/>
      <protection locked="0"/>
    </xf>
    <xf numFmtId="0" fontId="49" fillId="0" borderId="0" xfId="0" applyFont="1" applyAlignment="1" applyProtection="1">
      <alignment horizontal="center"/>
      <protection locked="0"/>
    </xf>
    <xf numFmtId="4" fontId="82" fillId="0" borderId="68" xfId="0" applyNumberFormat="1" applyFont="1" applyBorder="1"/>
    <xf numFmtId="4" fontId="84" fillId="0" borderId="0" xfId="0" applyNumberFormat="1" applyFont="1"/>
    <xf numFmtId="0" fontId="52" fillId="3" borderId="68" xfId="0" applyFont="1" applyFill="1" applyBorder="1" applyAlignment="1" applyProtection="1">
      <alignment horizontal="right"/>
      <protection locked="0"/>
    </xf>
    <xf numFmtId="0" fontId="32" fillId="3" borderId="61" xfId="0" applyFont="1" applyFill="1" applyBorder="1" applyProtection="1">
      <protection locked="0"/>
    </xf>
    <xf numFmtId="0" fontId="33" fillId="3" borderId="68" xfId="0" applyFont="1" applyFill="1" applyBorder="1" applyProtection="1">
      <protection locked="0"/>
    </xf>
    <xf numFmtId="4" fontId="38" fillId="3" borderId="68" xfId="0" applyNumberFormat="1" applyFont="1" applyFill="1" applyBorder="1" applyAlignment="1" applyProtection="1">
      <alignment horizontal="center" wrapText="1"/>
      <protection locked="0"/>
    </xf>
    <xf numFmtId="4" fontId="34" fillId="3" borderId="68" xfId="0" applyNumberFormat="1" applyFont="1" applyFill="1" applyBorder="1" applyProtection="1">
      <protection locked="0"/>
    </xf>
    <xf numFmtId="166" fontId="52" fillId="3" borderId="68" xfId="0" applyNumberFormat="1" applyFont="1" applyFill="1" applyBorder="1" applyAlignment="1" applyProtection="1">
      <alignment horizontal="right"/>
      <protection locked="0"/>
    </xf>
    <xf numFmtId="4" fontId="38" fillId="32" borderId="68" xfId="0" applyNumberFormat="1" applyFont="1" applyFill="1" applyBorder="1" applyAlignment="1" applyProtection="1">
      <alignment horizontal="center" wrapText="1"/>
      <protection locked="0"/>
    </xf>
    <xf numFmtId="4" fontId="34" fillId="2" borderId="68" xfId="0" applyNumberFormat="1" applyFont="1" applyFill="1" applyBorder="1" applyProtection="1">
      <protection locked="0"/>
    </xf>
    <xf numFmtId="4" fontId="34" fillId="32" borderId="67" xfId="0" applyNumberFormat="1" applyFont="1" applyFill="1" applyBorder="1"/>
    <xf numFmtId="49" fontId="52" fillId="8" borderId="68" xfId="0" applyNumberFormat="1" applyFont="1" applyFill="1" applyBorder="1" applyAlignment="1" applyProtection="1">
      <alignment horizontal="right"/>
      <protection locked="0"/>
    </xf>
    <xf numFmtId="0" fontId="32" fillId="8" borderId="61" xfId="0" applyFont="1" applyFill="1" applyBorder="1" applyAlignment="1" applyProtection="1">
      <alignment wrapText="1"/>
      <protection locked="0"/>
    </xf>
    <xf numFmtId="0" fontId="37" fillId="8" borderId="68" xfId="0" applyFont="1" applyFill="1" applyBorder="1" applyProtection="1">
      <protection locked="0"/>
    </xf>
    <xf numFmtId="4" fontId="38" fillId="8" borderId="68" xfId="0" applyNumberFormat="1" applyFont="1" applyFill="1" applyBorder="1" applyAlignment="1" applyProtection="1">
      <alignment horizontal="center" wrapText="1"/>
      <protection locked="0"/>
    </xf>
    <xf numFmtId="4" fontId="34" fillId="8" borderId="68" xfId="0" applyNumberFormat="1" applyFont="1" applyFill="1" applyBorder="1" applyProtection="1">
      <protection locked="0"/>
    </xf>
    <xf numFmtId="0" fontId="37" fillId="0" borderId="68" xfId="0" applyFont="1" applyBorder="1" applyProtection="1">
      <protection locked="0"/>
    </xf>
    <xf numFmtId="49" fontId="52" fillId="3" borderId="68" xfId="0" applyNumberFormat="1" applyFont="1" applyFill="1" applyBorder="1" applyAlignment="1" applyProtection="1">
      <alignment horizontal="right"/>
      <protection locked="0"/>
    </xf>
    <xf numFmtId="4" fontId="34" fillId="3" borderId="67" xfId="0" applyNumberFormat="1" applyFont="1" applyFill="1" applyBorder="1"/>
    <xf numFmtId="4" fontId="117" fillId="2" borderId="68" xfId="0" applyNumberFormat="1" applyFont="1" applyFill="1" applyBorder="1" applyProtection="1">
      <protection locked="0"/>
    </xf>
    <xf numFmtId="4" fontId="34" fillId="43" borderId="67" xfId="0" applyNumberFormat="1" applyFont="1" applyFill="1" applyBorder="1"/>
    <xf numFmtId="4" fontId="38" fillId="43" borderId="68" xfId="0" applyNumberFormat="1" applyFont="1" applyFill="1" applyBorder="1" applyAlignment="1" applyProtection="1">
      <alignment horizontal="center" wrapText="1"/>
      <protection locked="0"/>
    </xf>
    <xf numFmtId="4" fontId="34" fillId="45" borderId="67" xfId="0" applyNumberFormat="1" applyFont="1" applyFill="1" applyBorder="1"/>
    <xf numFmtId="4" fontId="38" fillId="45" borderId="68" xfId="0" applyNumberFormat="1" applyFont="1" applyFill="1" applyBorder="1" applyAlignment="1" applyProtection="1">
      <alignment horizontal="center" wrapText="1"/>
      <protection locked="0"/>
    </xf>
    <xf numFmtId="4" fontId="34" fillId="45" borderId="68" xfId="0" applyNumberFormat="1" applyFont="1" applyFill="1" applyBorder="1" applyProtection="1">
      <protection locked="0"/>
    </xf>
    <xf numFmtId="0" fontId="121" fillId="33" borderId="68" xfId="0" applyFont="1" applyFill="1" applyBorder="1" applyProtection="1">
      <protection locked="0"/>
    </xf>
    <xf numFmtId="4" fontId="34" fillId="33" borderId="67" xfId="0" applyNumberFormat="1" applyFont="1" applyFill="1" applyBorder="1"/>
    <xf numFmtId="4" fontId="38" fillId="33" borderId="68" xfId="0" applyNumberFormat="1" applyFont="1" applyFill="1" applyBorder="1" applyAlignment="1" applyProtection="1">
      <alignment horizontal="center" wrapText="1"/>
      <protection locked="0"/>
    </xf>
    <xf numFmtId="4" fontId="118" fillId="33" borderId="68" xfId="0" applyNumberFormat="1" applyFont="1" applyFill="1" applyBorder="1" applyProtection="1">
      <protection locked="0"/>
    </xf>
    <xf numFmtId="0" fontId="40" fillId="33" borderId="68" xfId="0" applyFont="1" applyFill="1" applyBorder="1" applyProtection="1">
      <protection locked="0"/>
    </xf>
    <xf numFmtId="0" fontId="126" fillId="33" borderId="68" xfId="0" applyFont="1" applyFill="1" applyBorder="1" applyProtection="1">
      <protection locked="0"/>
    </xf>
    <xf numFmtId="4" fontId="34" fillId="46" borderId="67" xfId="0" applyNumberFormat="1" applyFont="1" applyFill="1" applyBorder="1"/>
    <xf numFmtId="49" fontId="80" fillId="0" borderId="68" xfId="0" applyNumberFormat="1" applyFont="1" applyBorder="1" applyAlignment="1" applyProtection="1">
      <alignment horizontal="right"/>
      <protection locked="0"/>
    </xf>
    <xf numFmtId="0" fontId="43" fillId="0" borderId="61" xfId="0" applyFont="1" applyBorder="1" applyProtection="1">
      <protection locked="0"/>
    </xf>
    <xf numFmtId="0" fontId="80" fillId="0" borderId="68" xfId="0" applyFont="1" applyBorder="1" applyProtection="1">
      <protection locked="0"/>
    </xf>
    <xf numFmtId="4" fontId="83" fillId="0" borderId="68" xfId="0" applyNumberFormat="1" applyFont="1" applyBorder="1"/>
    <xf numFmtId="4" fontId="85" fillId="0" borderId="68" xfId="0" applyNumberFormat="1" applyFont="1" applyBorder="1"/>
    <xf numFmtId="49" fontId="80" fillId="35" borderId="68" xfId="0" applyNumberFormat="1" applyFont="1" applyFill="1" applyBorder="1" applyProtection="1">
      <protection locked="0"/>
    </xf>
    <xf numFmtId="0" fontId="80" fillId="35" borderId="61" xfId="0" applyFont="1" applyFill="1" applyBorder="1" applyProtection="1">
      <protection locked="0"/>
    </xf>
    <xf numFmtId="0" fontId="80" fillId="35" borderId="68" xfId="0" applyFont="1" applyFill="1" applyBorder="1" applyProtection="1">
      <protection locked="0"/>
    </xf>
    <xf numFmtId="4" fontId="51" fillId="35" borderId="68" xfId="0" applyNumberFormat="1" applyFont="1" applyFill="1" applyBorder="1" applyProtection="1">
      <protection locked="0"/>
    </xf>
    <xf numFmtId="0" fontId="41" fillId="35" borderId="61" xfId="0" applyFont="1" applyFill="1" applyBorder="1" applyAlignment="1">
      <alignment vertical="top" wrapText="1"/>
    </xf>
    <xf numFmtId="0" fontId="41" fillId="35" borderId="61" xfId="0" applyFont="1" applyFill="1" applyBorder="1" applyAlignment="1">
      <alignment wrapText="1"/>
    </xf>
    <xf numFmtId="0" fontId="122" fillId="35" borderId="68" xfId="0" applyFont="1" applyFill="1" applyBorder="1" applyProtection="1">
      <protection locked="0"/>
    </xf>
    <xf numFmtId="49" fontId="53" fillId="35" borderId="68" xfId="0" applyNumberFormat="1" applyFont="1" applyFill="1" applyBorder="1" applyProtection="1">
      <protection locked="0"/>
    </xf>
    <xf numFmtId="0" fontId="79" fillId="35" borderId="61" xfId="0" applyFont="1" applyFill="1" applyBorder="1" applyAlignment="1">
      <alignment vertical="top" wrapText="1"/>
    </xf>
    <xf numFmtId="0" fontId="53" fillId="35" borderId="68" xfId="0" applyFont="1" applyFill="1" applyBorder="1" applyProtection="1">
      <protection locked="0"/>
    </xf>
    <xf numFmtId="4" fontId="50" fillId="35" borderId="68" xfId="0" applyNumberFormat="1" applyFont="1" applyFill="1" applyBorder="1" applyProtection="1">
      <protection locked="0"/>
    </xf>
    <xf numFmtId="49" fontId="52" fillId="0" borderId="68" xfId="0" applyNumberFormat="1" applyFont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8" xfId="0" applyBorder="1" applyProtection="1">
      <protection locked="0"/>
    </xf>
    <xf numFmtId="0" fontId="75" fillId="0" borderId="68" xfId="0" applyFont="1" applyBorder="1" applyProtection="1">
      <protection locked="0"/>
    </xf>
    <xf numFmtId="0" fontId="21" fillId="0" borderId="67" xfId="0" applyFont="1" applyBorder="1" applyProtection="1">
      <protection locked="0"/>
    </xf>
    <xf numFmtId="4" fontId="82" fillId="0" borderId="8" xfId="0" applyNumberFormat="1" applyFont="1" applyBorder="1"/>
    <xf numFmtId="4" fontId="75" fillId="0" borderId="0" xfId="0" applyNumberFormat="1" applyFont="1" applyProtection="1">
      <protection locked="0"/>
    </xf>
    <xf numFmtId="0" fontId="19" fillId="0" borderId="82" xfId="0" applyFont="1" applyBorder="1" applyAlignment="1">
      <alignment vertical="top" wrapText="1"/>
    </xf>
    <xf numFmtId="0" fontId="18" fillId="0" borderId="81" xfId="0" applyFont="1" applyBorder="1" applyAlignment="1">
      <alignment wrapText="1"/>
    </xf>
    <xf numFmtId="4" fontId="21" fillId="0" borderId="81" xfId="0" applyNumberFormat="1" applyFont="1" applyBorder="1"/>
    <xf numFmtId="0" fontId="20" fillId="3" borderId="82" xfId="0" applyFont="1" applyFill="1" applyBorder="1" applyAlignment="1">
      <alignment vertical="top" wrapText="1"/>
    </xf>
    <xf numFmtId="0" fontId="18" fillId="3" borderId="81" xfId="0" applyFont="1" applyFill="1" applyBorder="1"/>
    <xf numFmtId="4" fontId="22" fillId="3" borderId="81" xfId="0" applyNumberFormat="1" applyFont="1" applyFill="1" applyBorder="1"/>
    <xf numFmtId="0" fontId="19" fillId="0" borderId="81" xfId="0" applyFont="1" applyBorder="1" applyAlignment="1">
      <alignment vertical="top" wrapText="1"/>
    </xf>
    <xf numFmtId="0" fontId="20" fillId="34" borderId="82" xfId="0" applyFont="1" applyFill="1" applyBorder="1" applyAlignment="1">
      <alignment vertical="top" wrapText="1"/>
    </xf>
    <xf numFmtId="0" fontId="18" fillId="34" borderId="81" xfId="0" applyFont="1" applyFill="1" applyBorder="1" applyAlignment="1">
      <alignment vertical="top" wrapText="1"/>
    </xf>
    <xf numFmtId="4" fontId="22" fillId="34" borderId="81" xfId="0" applyNumberFormat="1" applyFont="1" applyFill="1" applyBorder="1"/>
    <xf numFmtId="0" fontId="123" fillId="32" borderId="82" xfId="0" applyFont="1" applyFill="1" applyBorder="1" applyAlignment="1">
      <alignment vertical="top" wrapText="1"/>
    </xf>
    <xf numFmtId="0" fontId="19" fillId="32" borderId="81" xfId="0" applyFont="1" applyFill="1" applyBorder="1" applyAlignment="1">
      <alignment vertical="top" wrapText="1"/>
    </xf>
    <xf numFmtId="4" fontId="124" fillId="32" borderId="81" xfId="0" applyNumberFormat="1" applyFont="1" applyFill="1" applyBorder="1"/>
    <xf numFmtId="0" fontId="20" fillId="45" borderId="82" xfId="0" applyFont="1" applyFill="1" applyBorder="1" applyAlignment="1">
      <alignment vertical="top" wrapText="1"/>
    </xf>
    <xf numFmtId="0" fontId="18" fillId="45" borderId="81" xfId="0" applyFont="1" applyFill="1" applyBorder="1" applyAlignment="1">
      <alignment vertical="top" wrapText="1"/>
    </xf>
    <xf numFmtId="4" fontId="22" fillId="45" borderId="81" xfId="0" applyNumberFormat="1" applyFont="1" applyFill="1" applyBorder="1"/>
    <xf numFmtId="0" fontId="18" fillId="0" borderId="81" xfId="0" applyFont="1" applyBorder="1" applyAlignment="1">
      <alignment vertical="top" wrapText="1"/>
    </xf>
    <xf numFmtId="0" fontId="20" fillId="4" borderId="82" xfId="0" applyFont="1" applyFill="1" applyBorder="1" applyAlignment="1">
      <alignment vertical="top" wrapText="1"/>
    </xf>
    <xf numFmtId="0" fontId="18" fillId="4" borderId="81" xfId="0" applyFont="1" applyFill="1" applyBorder="1" applyAlignment="1">
      <alignment vertical="top" wrapText="1"/>
    </xf>
    <xf numFmtId="4" fontId="22" fillId="4" borderId="81" xfId="0" applyNumberFormat="1" applyFont="1" applyFill="1" applyBorder="1"/>
    <xf numFmtId="0" fontId="18" fillId="0" borderId="81" xfId="0" applyFont="1" applyBorder="1"/>
    <xf numFmtId="0" fontId="23" fillId="0" borderId="82" xfId="0" applyFont="1" applyBorder="1" applyAlignment="1">
      <alignment vertical="top" wrapText="1"/>
    </xf>
    <xf numFmtId="0" fontId="20" fillId="5" borderId="82" xfId="0" applyFont="1" applyFill="1" applyBorder="1" applyAlignment="1">
      <alignment vertical="top" wrapText="1"/>
    </xf>
    <xf numFmtId="0" fontId="18" fillId="5" borderId="81" xfId="0" applyFont="1" applyFill="1" applyBorder="1" applyAlignment="1">
      <alignment vertical="top" wrapText="1"/>
    </xf>
    <xf numFmtId="4" fontId="22" fillId="5" borderId="81" xfId="0" applyNumberFormat="1" applyFont="1" applyFill="1" applyBorder="1"/>
    <xf numFmtId="0" fontId="24" fillId="0" borderId="82" xfId="0" applyFont="1" applyBorder="1" applyAlignment="1">
      <alignment vertical="top" wrapText="1"/>
    </xf>
    <xf numFmtId="0" fontId="25" fillId="6" borderId="82" xfId="0" applyFont="1" applyFill="1" applyBorder="1" applyAlignment="1">
      <alignment vertical="top" wrapText="1"/>
    </xf>
    <xf numFmtId="0" fontId="19" fillId="6" borderId="81" xfId="0" applyFont="1" applyFill="1" applyBorder="1" applyAlignment="1">
      <alignment vertical="top" wrapText="1"/>
    </xf>
    <xf numFmtId="4" fontId="26" fillId="6" borderId="81" xfId="0" applyNumberFormat="1" applyFont="1" applyFill="1" applyBorder="1"/>
    <xf numFmtId="0" fontId="78" fillId="32" borderId="65" xfId="0" applyFont="1" applyFill="1" applyBorder="1" applyAlignment="1">
      <alignment vertical="top" wrapText="1"/>
    </xf>
    <xf numFmtId="0" fontId="86" fillId="32" borderId="58" xfId="0" applyFont="1" applyFill="1" applyBorder="1" applyAlignment="1">
      <alignment vertical="top" wrapText="1"/>
    </xf>
    <xf numFmtId="4" fontId="75" fillId="32" borderId="58" xfId="0" applyNumberFormat="1" applyFont="1" applyFill="1" applyBorder="1"/>
    <xf numFmtId="0" fontId="86" fillId="32" borderId="57" xfId="0" applyFont="1" applyFill="1" applyBorder="1" applyAlignment="1">
      <alignment vertical="top" wrapText="1"/>
    </xf>
    <xf numFmtId="0" fontId="20" fillId="35" borderId="65" xfId="0" applyFont="1" applyFill="1" applyBorder="1" applyAlignment="1">
      <alignment vertical="top" wrapText="1"/>
    </xf>
    <xf numFmtId="4" fontId="77" fillId="35" borderId="58" xfId="0" applyNumberFormat="1" applyFont="1" applyFill="1" applyBorder="1"/>
    <xf numFmtId="0" fontId="20" fillId="0" borderId="3" xfId="0" applyFont="1" applyBorder="1" applyAlignment="1">
      <alignment vertical="top" wrapText="1"/>
    </xf>
    <xf numFmtId="0" fontId="76" fillId="0" borderId="4" xfId="0" applyFont="1" applyBorder="1" applyAlignment="1">
      <alignment vertical="top" wrapText="1"/>
    </xf>
    <xf numFmtId="4" fontId="77" fillId="0" borderId="4" xfId="0" applyNumberFormat="1" applyFont="1" applyBorder="1"/>
    <xf numFmtId="0" fontId="87" fillId="36" borderId="81" xfId="69" applyFont="1" applyFill="1" applyBorder="1"/>
    <xf numFmtId="0" fontId="47" fillId="36" borderId="67" xfId="69" applyFont="1" applyFill="1" applyBorder="1" applyAlignment="1">
      <alignment horizontal="center"/>
    </xf>
    <xf numFmtId="0" fontId="47" fillId="36" borderId="81" xfId="69" applyFont="1" applyFill="1" applyBorder="1" applyAlignment="1">
      <alignment horizontal="center"/>
    </xf>
    <xf numFmtId="0" fontId="47" fillId="36" borderId="58" xfId="69" applyFont="1" applyFill="1" applyBorder="1" applyAlignment="1">
      <alignment horizontal="center"/>
    </xf>
    <xf numFmtId="0" fontId="87" fillId="37" borderId="81" xfId="69" applyFont="1" applyFill="1" applyBorder="1"/>
    <xf numFmtId="0" fontId="74" fillId="0" borderId="67" xfId="69" applyFont="1" applyBorder="1" applyAlignment="1">
      <alignment vertical="center" wrapText="1"/>
    </xf>
    <xf numFmtId="4" fontId="59" fillId="0" borderId="19" xfId="69" applyNumberFormat="1" applyBorder="1" applyAlignment="1">
      <alignment horizontal="right" wrapText="1"/>
    </xf>
    <xf numFmtId="0" fontId="87" fillId="40" borderId="81" xfId="69" applyFont="1" applyFill="1" applyBorder="1"/>
    <xf numFmtId="0" fontId="52" fillId="0" borderId="67" xfId="69" applyFont="1" applyBorder="1" applyAlignment="1">
      <alignment vertical="center" wrapText="1"/>
    </xf>
    <xf numFmtId="0" fontId="87" fillId="38" borderId="81" xfId="69" applyFont="1" applyFill="1" applyBorder="1"/>
    <xf numFmtId="0" fontId="87" fillId="34" borderId="81" xfId="69" applyFont="1" applyFill="1" applyBorder="1"/>
    <xf numFmtId="0" fontId="88" fillId="0" borderId="67" xfId="69" applyFont="1" applyBorder="1" applyAlignment="1">
      <alignment horizontal="left" vertical="center" wrapText="1"/>
    </xf>
    <xf numFmtId="0" fontId="89" fillId="0" borderId="67" xfId="69" applyFont="1" applyBorder="1" applyAlignment="1">
      <alignment horizontal="left" vertical="center" wrapText="1"/>
    </xf>
    <xf numFmtId="0" fontId="52" fillId="0" borderId="67" xfId="69" applyFont="1" applyBorder="1" applyAlignment="1">
      <alignment horizontal="left" vertical="center" wrapText="1"/>
    </xf>
    <xf numFmtId="0" fontId="87" fillId="41" borderId="81" xfId="69" applyFont="1" applyFill="1" applyBorder="1"/>
    <xf numFmtId="0" fontId="52" fillId="0" borderId="57" xfId="69" applyFont="1" applyBorder="1" applyAlignment="1">
      <alignment horizontal="left" vertical="center" wrapText="1"/>
    </xf>
    <xf numFmtId="4" fontId="59" fillId="0" borderId="66" xfId="69" applyNumberFormat="1" applyBorder="1" applyAlignment="1">
      <alignment horizontal="right" wrapText="1"/>
    </xf>
    <xf numFmtId="0" fontId="87" fillId="0" borderId="81" xfId="69" applyFont="1" applyBorder="1"/>
    <xf numFmtId="0" fontId="91" fillId="0" borderId="67" xfId="69" applyFont="1" applyBorder="1" applyAlignment="1">
      <alignment vertical="center" wrapText="1"/>
    </xf>
    <xf numFmtId="4" fontId="91" fillId="0" borderId="61" xfId="69" applyNumberFormat="1" applyFont="1" applyBorder="1" applyAlignment="1">
      <alignment horizontal="right" wrapText="1"/>
    </xf>
    <xf numFmtId="0" fontId="87" fillId="37" borderId="68" xfId="69" applyFont="1" applyFill="1" applyBorder="1"/>
    <xf numFmtId="0" fontId="92" fillId="0" borderId="57" xfId="69" applyFont="1" applyBorder="1" applyAlignment="1">
      <alignment horizontal="left" vertical="center" wrapText="1"/>
    </xf>
    <xf numFmtId="0" fontId="87" fillId="0" borderId="68" xfId="69" applyFont="1" applyBorder="1"/>
    <xf numFmtId="4" fontId="94" fillId="0" borderId="30" xfId="69" applyNumberFormat="1" applyFont="1" applyBorder="1" applyAlignment="1">
      <alignment vertical="center" wrapText="1"/>
    </xf>
    <xf numFmtId="4" fontId="97" fillId="0" borderId="81" xfId="69" applyNumberFormat="1" applyFont="1" applyBorder="1" applyAlignment="1">
      <alignment horizontal="right" wrapText="1"/>
    </xf>
    <xf numFmtId="4" fontId="96" fillId="0" borderId="81" xfId="69" applyNumberFormat="1" applyFont="1" applyBorder="1" applyAlignment="1">
      <alignment horizontal="right"/>
    </xf>
    <xf numFmtId="0" fontId="127" fillId="0" borderId="67" xfId="69" applyFont="1" applyBorder="1"/>
    <xf numFmtId="4" fontId="98" fillId="0" borderId="81" xfId="69" applyNumberFormat="1" applyFont="1" applyBorder="1" applyAlignment="1">
      <alignment horizontal="right"/>
    </xf>
    <xf numFmtId="4" fontId="103" fillId="0" borderId="81" xfId="69" applyNumberFormat="1" applyFont="1" applyBorder="1" applyAlignment="1">
      <alignment vertical="center" wrapText="1"/>
    </xf>
    <xf numFmtId="4" fontId="93" fillId="0" borderId="81" xfId="69" applyNumberFormat="1" applyFont="1" applyBorder="1" applyAlignment="1">
      <alignment horizontal="right"/>
    </xf>
    <xf numFmtId="4" fontId="93" fillId="0" borderId="0" xfId="69" applyNumberFormat="1" applyFont="1"/>
    <xf numFmtId="4" fontId="93" fillId="0" borderId="83" xfId="69" applyNumberFormat="1" applyFont="1" applyBorder="1"/>
    <xf numFmtId="4" fontId="100" fillId="0" borderId="0" xfId="69" applyNumberFormat="1" applyFont="1"/>
    <xf numFmtId="0" fontId="101" fillId="0" borderId="0" xfId="69" applyFont="1"/>
    <xf numFmtId="0" fontId="27" fillId="0" borderId="9" xfId="0" applyFont="1" applyBorder="1" applyAlignment="1" applyProtection="1">
      <alignment horizontal="center"/>
      <protection locked="0"/>
    </xf>
    <xf numFmtId="0" fontId="59" fillId="0" borderId="25" xfId="69" applyBorder="1" applyAlignment="1">
      <alignment wrapText="1"/>
    </xf>
    <xf numFmtId="0" fontId="59" fillId="0" borderId="0" xfId="69" applyAlignment="1">
      <alignment wrapText="1"/>
    </xf>
  </cellXfs>
  <cellStyles count="30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2 2" xfId="223"/>
    <cellStyle name="Calculation 2 2 2" xfId="246"/>
    <cellStyle name="Calculation 2 3" xfId="198"/>
    <cellStyle name="Calculation 2 4" xfId="236"/>
    <cellStyle name="Calculation 3" xfId="130"/>
    <cellStyle name="Calculation 3 2" xfId="230"/>
    <cellStyle name="Calculation 3 2 2" xfId="253"/>
    <cellStyle name="Calculation 3 3" xfId="208"/>
    <cellStyle name="Calculation 3 4" xfId="245"/>
    <cellStyle name="Calculation 4" xfId="176"/>
    <cellStyle name="Calculation 4 2" xfId="231"/>
    <cellStyle name="Calculation 5" xfId="152"/>
    <cellStyle name="Calculation 6" xfId="165"/>
    <cellStyle name="Check Cell" xfId="29"/>
    <cellStyle name="Comma 33" xfId="30"/>
    <cellStyle name="Comma 33 2" xfId="121"/>
    <cellStyle name="Comma 33 2 2" xfId="199"/>
    <cellStyle name="Comma 33 2 3" xfId="282"/>
    <cellStyle name="Comma 33 3" xfId="177"/>
    <cellStyle name="Comma 33 3 2" xfId="267"/>
    <cellStyle name="Comma 33 4" xfId="154"/>
    <cellStyle name="Comma 33 5" xfId="254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2 2" xfId="225"/>
    <cellStyle name="Input 2 2 2" xfId="248"/>
    <cellStyle name="Input 2 3" xfId="201"/>
    <cellStyle name="Input 2 4" xfId="238"/>
    <cellStyle name="Input 3" xfId="128"/>
    <cellStyle name="Input 3 2" xfId="228"/>
    <cellStyle name="Input 3 2 2" xfId="251"/>
    <cellStyle name="Input 3 3" xfId="206"/>
    <cellStyle name="Input 3 4" xfId="243"/>
    <cellStyle name="Input 4" xfId="178"/>
    <cellStyle name="Input 4 2" xfId="232"/>
    <cellStyle name="Input 5" xfId="155"/>
    <cellStyle name="Input 6" xfId="162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2 2" xfId="226"/>
    <cellStyle name="Note 2 2 2" xfId="249"/>
    <cellStyle name="Note 2 2 3" xfId="299"/>
    <cellStyle name="Note 2 3" xfId="202"/>
    <cellStyle name="Note 2 4" xfId="239"/>
    <cellStyle name="Note 2 5" xfId="283"/>
    <cellStyle name="Note 3" xfId="127"/>
    <cellStyle name="Note 3 2" xfId="227"/>
    <cellStyle name="Note 3 2 2" xfId="250"/>
    <cellStyle name="Note 3 2 3" xfId="300"/>
    <cellStyle name="Note 3 3" xfId="205"/>
    <cellStyle name="Note 3 4" xfId="242"/>
    <cellStyle name="Note 3 5" xfId="284"/>
    <cellStyle name="Note 4" xfId="179"/>
    <cellStyle name="Note 4 2" xfId="233"/>
    <cellStyle name="Note 4 3" xfId="268"/>
    <cellStyle name="Note 5" xfId="157"/>
    <cellStyle name="Note 6" xfId="160"/>
    <cellStyle name="Output" xfId="50"/>
    <cellStyle name="Output 2" xfId="125"/>
    <cellStyle name="Output 2 2" xfId="203"/>
    <cellStyle name="Output 2 3" xfId="240"/>
    <cellStyle name="Output 3" xfId="126"/>
    <cellStyle name="Output 3 2" xfId="204"/>
    <cellStyle name="Output 3 3" xfId="241"/>
    <cellStyle name="Output 4" xfId="180"/>
    <cellStyle name="Output 4 2" xfId="234"/>
    <cellStyle name="Output 5" xfId="158"/>
    <cellStyle name="Output 6" xfId="159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2 2" xfId="229"/>
    <cellStyle name="Total 2 2 2" xfId="252"/>
    <cellStyle name="Total 2 3" xfId="207"/>
    <cellStyle name="Total 2 4" xfId="244"/>
    <cellStyle name="Total 3" xfId="122"/>
    <cellStyle name="Total 3 2" xfId="224"/>
    <cellStyle name="Total 3 2 2" xfId="247"/>
    <cellStyle name="Total 3 3" xfId="200"/>
    <cellStyle name="Total 3 4" xfId="237"/>
    <cellStyle name="Total 4" xfId="181"/>
    <cellStyle name="Total 4 2" xfId="235"/>
    <cellStyle name="Total 5" xfId="161"/>
    <cellStyle name="Total 6" xfId="156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15"/>
    <cellStyle name="Κανονικό 10 2 3" xfId="291"/>
    <cellStyle name="Κανονικό 10 3" xfId="191"/>
    <cellStyle name="Κανονικό 10 3 2" xfId="275"/>
    <cellStyle name="Κανονικό 10 4" xfId="170"/>
    <cellStyle name="Κανονικό 10 5" xfId="261"/>
    <cellStyle name="Κανονικό 11" xfId="111"/>
    <cellStyle name="Κανονικό 11 2" xfId="142"/>
    <cellStyle name="Κανονικό 11 2 2" xfId="216"/>
    <cellStyle name="Κανονικό 11 2 3" xfId="292"/>
    <cellStyle name="Κανονικό 11 3" xfId="192"/>
    <cellStyle name="Κανονικό 11 3 2" xfId="276"/>
    <cellStyle name="Κανονικό 11 4" xfId="171"/>
    <cellStyle name="Κανονικό 11 5" xfId="262"/>
    <cellStyle name="Κανονικό 12" xfId="112"/>
    <cellStyle name="Κανονικό 13" xfId="115"/>
    <cellStyle name="Κανονικό 13 2" xfId="143"/>
    <cellStyle name="Κανονικό 13 2 2" xfId="217"/>
    <cellStyle name="Κανονικό 13 2 3" xfId="293"/>
    <cellStyle name="Κανονικό 13 3" xfId="193"/>
    <cellStyle name="Κανονικό 13 3 2" xfId="277"/>
    <cellStyle name="Κανονικό 13 4" xfId="172"/>
    <cellStyle name="Κανονικό 13 5" xfId="263"/>
    <cellStyle name="Κανονικό 14" xfId="116"/>
    <cellStyle name="Κανονικό 14 2" xfId="144"/>
    <cellStyle name="Κανονικό 14 2 2" xfId="218"/>
    <cellStyle name="Κανονικό 14 2 3" xfId="294"/>
    <cellStyle name="Κανονικό 14 3" xfId="194"/>
    <cellStyle name="Κανονικό 14 3 2" xfId="278"/>
    <cellStyle name="Κανονικό 14 4" xfId="173"/>
    <cellStyle name="Κανονικό 14 5" xfId="264"/>
    <cellStyle name="Κανονικό 15" xfId="118"/>
    <cellStyle name="Κανονικό 15 2" xfId="119"/>
    <cellStyle name="Κανονικό 15 2 2" xfId="146"/>
    <cellStyle name="Κανονικό 15 2 2 2" xfId="220"/>
    <cellStyle name="Κανονικό 15 2 2 3" xfId="296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3" xfId="221"/>
    <cellStyle name="Κανονικό 15 2 3 4" xfId="297"/>
    <cellStyle name="Κανονικό 15 2 4" xfId="148"/>
    <cellStyle name="Κανονικό 15 2 4 2" xfId="222"/>
    <cellStyle name="Κανονικό 15 2 4 3" xfId="298"/>
    <cellStyle name="Κανονικό 15 2 5" xfId="197"/>
    <cellStyle name="Κανονικό 15 2 5 2" xfId="281"/>
    <cellStyle name="Κανονικό 15 2 6" xfId="175"/>
    <cellStyle name="Κανονικό 15 2 7" xfId="266"/>
    <cellStyle name="Κανονικό 15 3" xfId="145"/>
    <cellStyle name="Κανονικό 15 3 2" xfId="219"/>
    <cellStyle name="Κανονικό 15 3 3" xfId="295"/>
    <cellStyle name="Κανονικό 15 4" xfId="196"/>
    <cellStyle name="Κανονικό 15 4 2" xfId="280"/>
    <cellStyle name="Κανονικό 15 5" xfId="174"/>
    <cellStyle name="Κανονικό 15 6" xfId="265"/>
    <cellStyle name="Κανονικό 17" xfId="153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09"/>
    <cellStyle name="Κανονικό 2 2 14 3" xfId="285"/>
    <cellStyle name="Κανονικό 2 2 15" xfId="182"/>
    <cellStyle name="Κανονικό 2 2 15 2" xfId="269"/>
    <cellStyle name="Κανονικό 2 2 16" xfId="163"/>
    <cellStyle name="Κανονικό 2 2 17" xfId="255"/>
    <cellStyle name="Κανονικό 2 2 2" xfId="78"/>
    <cellStyle name="Κανονικό 2 2 2 2" xfId="79"/>
    <cellStyle name="Κανονικό 2 2 2 3" xfId="132"/>
    <cellStyle name="Κανονικό 2 2 2 3 2" xfId="210"/>
    <cellStyle name="Κανονικό 2 2 2 3 3" xfId="286"/>
    <cellStyle name="Κανονικό 2 2 2 4" xfId="183"/>
    <cellStyle name="Κανονικό 2 2 2 4 2" xfId="270"/>
    <cellStyle name="Κανονικό 2 2 2 5" xfId="164"/>
    <cellStyle name="Κανονικό 2 2 2 6" xfId="256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84"/>
    <cellStyle name="Κανονικό 6" xfId="98"/>
    <cellStyle name="Κανονικό 7" xfId="99"/>
    <cellStyle name="Κανονικό 7 2" xfId="134"/>
    <cellStyle name="Κανονικό 7 3" xfId="185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11"/>
    <cellStyle name="Κόμμα 2 2 3" xfId="287"/>
    <cellStyle name="Κόμμα 2 3" xfId="186"/>
    <cellStyle name="Κόμμα 2 3 2" xfId="271"/>
    <cellStyle name="Κόμμα 2 4" xfId="166"/>
    <cellStyle name="Κόμμα 2 5" xfId="257"/>
    <cellStyle name="Κόμμα 3" xfId="101"/>
    <cellStyle name="Κόμμα 3 2" xfId="136"/>
    <cellStyle name="Κόμμα 3 2 2" xfId="212"/>
    <cellStyle name="Κόμμα 3 2 3" xfId="288"/>
    <cellStyle name="Κόμμα 3 3" xfId="187"/>
    <cellStyle name="Κόμμα 3 3 2" xfId="272"/>
    <cellStyle name="Κόμμα 3 4" xfId="167"/>
    <cellStyle name="Κόμμα 3 5" xfId="258"/>
    <cellStyle name="Κόμμα 4" xfId="102"/>
    <cellStyle name="Κόμμα 4 2" xfId="137"/>
    <cellStyle name="Κόμμα 4 2 2" xfId="213"/>
    <cellStyle name="Κόμμα 4 2 3" xfId="289"/>
    <cellStyle name="Κόμμα 4 3" xfId="188"/>
    <cellStyle name="Κόμμα 4 3 2" xfId="273"/>
    <cellStyle name="Κόμμα 4 4" xfId="168"/>
    <cellStyle name="Κόμμα 4 5" xfId="259"/>
    <cellStyle name="Κόμμα 5" xfId="195"/>
    <cellStyle name="Κόμμα 5 2" xfId="279"/>
    <cellStyle name="Νόμισμα 2" xfId="106"/>
    <cellStyle name="Νόμισμα 2 2" xfId="139"/>
    <cellStyle name="Νόμισμα 2 2 2" xfId="214"/>
    <cellStyle name="Νόμισμα 2 2 3" xfId="290"/>
    <cellStyle name="Νόμισμα 2 3" xfId="190"/>
    <cellStyle name="Νόμισμα 2 3 2" xfId="274"/>
    <cellStyle name="Νόμισμα 2 4" xfId="169"/>
    <cellStyle name="Νόμισμα 2 5" xfId="260"/>
    <cellStyle name="Ποσοστό 2" xfId="103"/>
    <cellStyle name="Ποσοστό 3" xfId="104"/>
    <cellStyle name="Ποσοστό 3 2" xfId="138"/>
    <cellStyle name="Ποσοστό 3 3" xfId="189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9FFD9"/>
      <color rgb="FFFFFFCC"/>
      <color rgb="FFFFFF66"/>
      <color rgb="FFDA9694"/>
      <color rgb="FFF2DCDB"/>
      <color rgb="FFE6B8B7"/>
      <color rgb="FF9BFFC8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admin\Users\Dieuthinsi_Oikonomiki\evas1\2_&#928;&#929;&#927;&#933;&#928;&#927;&#923;&#927;&#915;&#921;&#931;&#924;&#927;&#921;\2024_&#928;&#929;&#927;&#933;&#928;&#927;&#923;&#927;&#915;&#921;&#931;&#924;&#927;&#931;\2024_&#913;&#925;&#913;&#923;&#933;&#932;&#921;&#922;&#927;&#931;\9_2024_6&#951;%20&#932;&#928;\BOM\2024_&#928;&#929;&#927;&#933;&#928;&#927;&#923;&#927;&#915;&#921;&#931;&#924;&#927;&#931;_&#915;&#917;&#925;&#921;&#922;&#927;%20(&#932;&#928;)_6&#951;%20&#932;&#929;&#927;&#9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  <sheetName val="summary bop"/>
      <sheetName val="IDA-tab7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>
        <row r="4">
          <cell r="A4">
            <v>0</v>
          </cell>
        </row>
      </sheetData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>
        <row r="4">
          <cell r="A4">
            <v>0</v>
          </cell>
        </row>
      </sheetData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>
        <row r="4">
          <cell r="A4">
            <v>0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  <sheetName val="aq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  <sheetName val="monsurv-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_ΠΡΟΒΛ Έσοδα-Έξοδα"/>
      <sheetName val="2024 ΠΡΟΥΠΟΛΟΓΙΣΜΟΣ_ΑΝΑ (ΚΑΕ)"/>
      <sheetName val="2024 ΠΡΟΥΠΟΛΟΓΙΣΜΟΣ"/>
      <sheetName val="2024-ΠΡΟΫΠ ΑΝΑ ΒΟΜ"/>
      <sheetName val="01_ΜΥΤ 2024 ΛΙΣΤΑ ΑΝΑΓΚΩΝ"/>
      <sheetName val="02_ΧΙΟ 2024 ΛΙΣΤΑ ΑΝΑΓΚΩΝ"/>
      <sheetName val="03_ΛΗΜ 2023 ΛΙΣΤΑ ΑΝΑΓΚΩΝ"/>
      <sheetName val="04_ΣΑΜ 2024 ΛΙΣΤΑ ΑΝΑΓΚΩΝ"/>
      <sheetName val="05_ΡΟΔ 2023 ΛΙΣΤΑ ΑΝΑΓΚΩΝ"/>
      <sheetName val="06_ΣΥΡ 2024 ΛΙΣΤΑ ΑΝΑΓΚΩΝ"/>
      <sheetName val="07_ΚΕΝΤ 2024 ΛΙΣΤΑ ΑΝΑΓΚΩΝ"/>
      <sheetName val="08_ΒΙΒ 2024 ΛΙΣΤΑ ΑΝΑΓΚΩΝ"/>
      <sheetName val="09_ΑΘΗ 2024 ΛΙΣΤΑ ΑΝΑΓΚΩΝ"/>
      <sheetName val="Επιμερισμός"/>
    </sheetNames>
    <sheetDataSet>
      <sheetData sheetId="0"/>
      <sheetData sheetId="1"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2000</v>
          </cell>
          <cell r="K194">
            <v>0</v>
          </cell>
          <cell r="L194">
            <v>0</v>
          </cell>
          <cell r="M194">
            <v>2000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390000</v>
          </cell>
          <cell r="K198">
            <v>0</v>
          </cell>
          <cell r="L198">
            <v>0</v>
          </cell>
          <cell r="M198">
            <v>390000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-15000</v>
          </cell>
          <cell r="K199">
            <v>0</v>
          </cell>
          <cell r="L199">
            <v>0</v>
          </cell>
          <cell r="M199">
            <v>-15000</v>
          </cell>
        </row>
        <row r="200">
          <cell r="D200">
            <v>-590</v>
          </cell>
          <cell r="E200">
            <v>-8514.84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-9104.84</v>
          </cell>
        </row>
        <row r="201">
          <cell r="D201">
            <v>22000</v>
          </cell>
          <cell r="E201">
            <v>3500</v>
          </cell>
          <cell r="F201">
            <v>0</v>
          </cell>
          <cell r="G201">
            <v>9000</v>
          </cell>
          <cell r="H201">
            <v>0</v>
          </cell>
          <cell r="I201">
            <v>0</v>
          </cell>
          <cell r="J201">
            <v>-15000</v>
          </cell>
          <cell r="K201">
            <v>0</v>
          </cell>
          <cell r="L201">
            <v>0</v>
          </cell>
          <cell r="M201">
            <v>19500</v>
          </cell>
        </row>
        <row r="202">
          <cell r="D202">
            <v>-5600</v>
          </cell>
          <cell r="E202">
            <v>0</v>
          </cell>
          <cell r="F202">
            <v>0</v>
          </cell>
          <cell r="G202">
            <v>-4000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-300</v>
          </cell>
          <cell r="M202">
            <v>-9900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-24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-24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-20900</v>
          </cell>
          <cell r="K206">
            <v>0</v>
          </cell>
          <cell r="L206">
            <v>0</v>
          </cell>
          <cell r="M206">
            <v>-20900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-500</v>
          </cell>
          <cell r="J207">
            <v>-2700</v>
          </cell>
          <cell r="K207">
            <v>0</v>
          </cell>
          <cell r="L207">
            <v>0</v>
          </cell>
          <cell r="M207">
            <v>-3200</v>
          </cell>
        </row>
        <row r="208">
          <cell r="D208">
            <v>-8883.83</v>
          </cell>
          <cell r="E208">
            <v>-5018</v>
          </cell>
          <cell r="F208">
            <v>-2045.21</v>
          </cell>
          <cell r="G208">
            <v>2500</v>
          </cell>
          <cell r="H208">
            <v>-5097.45</v>
          </cell>
          <cell r="I208">
            <v>-2800</v>
          </cell>
          <cell r="J208">
            <v>-16650</v>
          </cell>
          <cell r="K208">
            <v>-1695.71</v>
          </cell>
          <cell r="L208">
            <v>-541.12</v>
          </cell>
          <cell r="M208">
            <v>-40231.320000000007</v>
          </cell>
        </row>
        <row r="209">
          <cell r="D209">
            <v>-1980</v>
          </cell>
          <cell r="E209">
            <v>13900</v>
          </cell>
          <cell r="F209">
            <v>-210</v>
          </cell>
          <cell r="G209">
            <v>-4000</v>
          </cell>
          <cell r="H209">
            <v>-12570</v>
          </cell>
          <cell r="I209">
            <v>2000</v>
          </cell>
          <cell r="J209">
            <v>1245.630000000001</v>
          </cell>
          <cell r="K209">
            <v>-3125.4799999999996</v>
          </cell>
          <cell r="L209">
            <v>-482.68</v>
          </cell>
          <cell r="M209">
            <v>-5222.5299999999952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D211">
            <v>-1600</v>
          </cell>
          <cell r="E211">
            <v>-1507.76</v>
          </cell>
          <cell r="F211">
            <v>-4796.6000000000004</v>
          </cell>
          <cell r="G211">
            <v>-7000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-14904.36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D213">
            <v>-33346.17</v>
          </cell>
          <cell r="E213">
            <v>-4766.8600000000006</v>
          </cell>
          <cell r="F213">
            <v>7051.8099999999995</v>
          </cell>
          <cell r="G213">
            <v>-500</v>
          </cell>
          <cell r="H213">
            <v>-6386.7</v>
          </cell>
          <cell r="I213">
            <v>1300</v>
          </cell>
          <cell r="J213">
            <v>-124434.22000000002</v>
          </cell>
          <cell r="K213">
            <v>-4703.8100000000004</v>
          </cell>
          <cell r="L213">
            <v>316.8</v>
          </cell>
          <cell r="M213">
            <v>-165469.15000000002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-180000</v>
          </cell>
          <cell r="K218">
            <v>0</v>
          </cell>
          <cell r="L218">
            <v>0</v>
          </cell>
          <cell r="M218">
            <v>-180000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1000</v>
          </cell>
          <cell r="K245">
            <v>0</v>
          </cell>
          <cell r="L245">
            <v>0</v>
          </cell>
          <cell r="M245">
            <v>1000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0"/>
  <sheetViews>
    <sheetView tabSelected="1" zoomScale="120" zoomScaleNormal="120" workbookViewId="0">
      <pane ySplit="2" topLeftCell="A420" activePane="bottomLeft" state="frozen"/>
      <selection pane="bottomLeft" activeCell="G445" sqref="G445"/>
    </sheetView>
  </sheetViews>
  <sheetFormatPr defaultColWidth="9.140625" defaultRowHeight="12.75"/>
  <cols>
    <col min="1" max="1" width="20.5703125" style="103" customWidth="1"/>
    <col min="2" max="2" width="43.42578125" style="124" hidden="1" customWidth="1"/>
    <col min="3" max="3" width="8.140625" style="124" hidden="1" customWidth="1"/>
    <col min="4" max="4" width="10" style="9" customWidth="1"/>
    <col min="5" max="5" width="11" style="9" customWidth="1"/>
    <col min="6" max="6" width="9.140625" style="4" customWidth="1"/>
    <col min="7" max="7" width="10.7109375" style="4" customWidth="1"/>
    <col min="8" max="8" width="10.140625" style="4" customWidth="1"/>
    <col min="9" max="9" width="10.28515625" style="4" customWidth="1"/>
    <col min="10" max="10" width="10.42578125" style="4" customWidth="1"/>
    <col min="11" max="11" width="9.7109375" style="4" customWidth="1"/>
    <col min="12" max="12" width="11.5703125" style="4" customWidth="1"/>
    <col min="13" max="13" width="14.42578125" style="4" customWidth="1"/>
    <col min="14" max="14" width="12.5703125" style="124" customWidth="1"/>
    <col min="15" max="15" width="11.28515625" style="124" customWidth="1"/>
    <col min="16" max="16384" width="9.140625" style="124"/>
  </cols>
  <sheetData>
    <row r="1" spans="1:14" ht="30.75" customHeight="1">
      <c r="A1" s="97">
        <v>2024</v>
      </c>
      <c r="B1" s="28" t="s">
        <v>632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4" ht="25.5" thickBot="1">
      <c r="A2" s="98" t="s">
        <v>120</v>
      </c>
      <c r="B2" s="29" t="s">
        <v>121</v>
      </c>
      <c r="C2" s="128" t="s">
        <v>122</v>
      </c>
      <c r="D2" s="129" t="s">
        <v>611</v>
      </c>
      <c r="E2" s="129" t="s">
        <v>612</v>
      </c>
      <c r="F2" s="130" t="s">
        <v>613</v>
      </c>
      <c r="G2" s="130" t="s">
        <v>614</v>
      </c>
      <c r="H2" s="130" t="s">
        <v>615</v>
      </c>
      <c r="I2" s="130" t="s">
        <v>616</v>
      </c>
      <c r="J2" s="130" t="s">
        <v>654</v>
      </c>
      <c r="K2" s="131" t="s">
        <v>630</v>
      </c>
      <c r="L2" s="131" t="s">
        <v>631</v>
      </c>
      <c r="M2" s="32" t="s">
        <v>123</v>
      </c>
    </row>
    <row r="3" spans="1:14" ht="13.5" thickTop="1">
      <c r="A3" s="132" t="s">
        <v>372</v>
      </c>
      <c r="B3" s="95" t="s">
        <v>124</v>
      </c>
      <c r="C3" s="133" t="s">
        <v>125</v>
      </c>
      <c r="D3" s="125">
        <v>0</v>
      </c>
      <c r="E3" s="125"/>
      <c r="F3" s="125"/>
      <c r="G3" s="125"/>
      <c r="H3" s="125"/>
      <c r="I3" s="125">
        <v>0</v>
      </c>
      <c r="J3" s="125"/>
      <c r="K3" s="125"/>
      <c r="L3" s="125">
        <v>0</v>
      </c>
      <c r="M3" s="134">
        <f>SUM(D3:L3)</f>
        <v>0</v>
      </c>
    </row>
    <row r="4" spans="1:14">
      <c r="A4" s="99" t="s">
        <v>373</v>
      </c>
      <c r="B4" s="95" t="s">
        <v>126</v>
      </c>
      <c r="C4" s="133" t="s">
        <v>734</v>
      </c>
      <c r="D4" s="135">
        <v>0</v>
      </c>
      <c r="E4" s="135"/>
      <c r="F4" s="135"/>
      <c r="G4" s="135"/>
      <c r="H4" s="135"/>
      <c r="I4" s="135">
        <v>0</v>
      </c>
      <c r="J4" s="135"/>
      <c r="K4" s="135"/>
      <c r="L4" s="135">
        <v>0</v>
      </c>
      <c r="M4" s="134">
        <f t="shared" ref="M4:M11" si="0">SUM(D4:L4)</f>
        <v>0</v>
      </c>
    </row>
    <row r="5" spans="1:14">
      <c r="A5" s="136" t="s">
        <v>735</v>
      </c>
      <c r="B5" s="137" t="s">
        <v>127</v>
      </c>
      <c r="C5" s="133" t="s">
        <v>734</v>
      </c>
      <c r="D5" s="135">
        <v>0</v>
      </c>
      <c r="E5" s="135"/>
      <c r="F5" s="135"/>
      <c r="G5" s="135"/>
      <c r="H5" s="135"/>
      <c r="I5" s="135">
        <v>0</v>
      </c>
      <c r="J5" s="135"/>
      <c r="K5" s="135"/>
      <c r="L5" s="135">
        <v>0</v>
      </c>
      <c r="M5" s="134">
        <f t="shared" si="0"/>
        <v>0</v>
      </c>
    </row>
    <row r="6" spans="1:14">
      <c r="A6" s="136" t="s">
        <v>374</v>
      </c>
      <c r="B6" s="137" t="s">
        <v>128</v>
      </c>
      <c r="C6" s="133" t="s">
        <v>125</v>
      </c>
      <c r="D6" s="135">
        <v>0</v>
      </c>
      <c r="E6" s="135"/>
      <c r="F6" s="135"/>
      <c r="G6" s="135"/>
      <c r="H6" s="135"/>
      <c r="I6" s="135">
        <v>0</v>
      </c>
      <c r="J6" s="135"/>
      <c r="K6" s="135"/>
      <c r="L6" s="135">
        <v>0</v>
      </c>
      <c r="M6" s="134">
        <f t="shared" si="0"/>
        <v>0</v>
      </c>
    </row>
    <row r="7" spans="1:14">
      <c r="A7" s="136" t="s">
        <v>375</v>
      </c>
      <c r="B7" s="137" t="s">
        <v>343</v>
      </c>
      <c r="C7" s="133" t="s">
        <v>734</v>
      </c>
      <c r="D7" s="135">
        <v>0</v>
      </c>
      <c r="E7" s="135"/>
      <c r="F7" s="135"/>
      <c r="G7" s="135"/>
      <c r="H7" s="135"/>
      <c r="I7" s="135">
        <v>0</v>
      </c>
      <c r="J7" s="135"/>
      <c r="K7" s="135"/>
      <c r="L7" s="135">
        <v>0</v>
      </c>
      <c r="M7" s="134">
        <f t="shared" si="0"/>
        <v>0</v>
      </c>
      <c r="N7" s="6"/>
    </row>
    <row r="8" spans="1:14">
      <c r="A8" s="136" t="s">
        <v>376</v>
      </c>
      <c r="B8" s="137" t="s">
        <v>129</v>
      </c>
      <c r="C8" s="133" t="s">
        <v>734</v>
      </c>
      <c r="D8" s="135">
        <v>0</v>
      </c>
      <c r="E8" s="135"/>
      <c r="F8" s="135"/>
      <c r="G8" s="135"/>
      <c r="H8" s="135"/>
      <c r="I8" s="135">
        <v>0</v>
      </c>
      <c r="J8" s="135"/>
      <c r="K8" s="135"/>
      <c r="L8" s="135">
        <v>0</v>
      </c>
      <c r="M8" s="134">
        <f t="shared" si="0"/>
        <v>0</v>
      </c>
    </row>
    <row r="9" spans="1:14">
      <c r="A9" s="136" t="s">
        <v>377</v>
      </c>
      <c r="B9" s="137" t="s">
        <v>130</v>
      </c>
      <c r="C9" s="133" t="s">
        <v>125</v>
      </c>
      <c r="D9" s="135">
        <v>0</v>
      </c>
      <c r="E9" s="135"/>
      <c r="F9" s="135"/>
      <c r="G9" s="135"/>
      <c r="H9" s="135"/>
      <c r="I9" s="135">
        <v>0</v>
      </c>
      <c r="J9" s="135"/>
      <c r="K9" s="135"/>
      <c r="L9" s="135">
        <v>0</v>
      </c>
      <c r="M9" s="134">
        <f t="shared" si="0"/>
        <v>0</v>
      </c>
    </row>
    <row r="10" spans="1:14">
      <c r="A10" s="136" t="s">
        <v>378</v>
      </c>
      <c r="B10" s="137" t="s">
        <v>131</v>
      </c>
      <c r="C10" s="133" t="s">
        <v>734</v>
      </c>
      <c r="D10" s="135">
        <v>0</v>
      </c>
      <c r="E10" s="135"/>
      <c r="F10" s="135"/>
      <c r="G10" s="135"/>
      <c r="H10" s="135"/>
      <c r="I10" s="135">
        <v>0</v>
      </c>
      <c r="J10" s="135"/>
      <c r="K10" s="135"/>
      <c r="L10" s="135">
        <v>0</v>
      </c>
      <c r="M10" s="134">
        <f t="shared" si="0"/>
        <v>0</v>
      </c>
    </row>
    <row r="11" spans="1:14">
      <c r="A11" s="136" t="s">
        <v>379</v>
      </c>
      <c r="B11" s="137" t="s">
        <v>132</v>
      </c>
      <c r="C11" s="133" t="s">
        <v>734</v>
      </c>
      <c r="D11" s="135">
        <v>0</v>
      </c>
      <c r="E11" s="135"/>
      <c r="F11" s="135"/>
      <c r="G11" s="135"/>
      <c r="H11" s="135"/>
      <c r="I11" s="135">
        <v>0</v>
      </c>
      <c r="J11" s="135"/>
      <c r="K11" s="135"/>
      <c r="L11" s="135">
        <v>0</v>
      </c>
      <c r="M11" s="134">
        <f t="shared" si="0"/>
        <v>0</v>
      </c>
    </row>
    <row r="12" spans="1:14">
      <c r="A12" s="138" t="s">
        <v>380</v>
      </c>
      <c r="B12" s="139" t="s">
        <v>133</v>
      </c>
      <c r="C12" s="140"/>
      <c r="D12" s="141">
        <v>0</v>
      </c>
      <c r="E12" s="141"/>
      <c r="F12" s="141"/>
      <c r="G12" s="141"/>
      <c r="H12" s="142">
        <v>0</v>
      </c>
      <c r="I12" s="141">
        <v>0</v>
      </c>
      <c r="J12" s="141">
        <v>1000</v>
      </c>
      <c r="K12" s="141"/>
      <c r="L12" s="141">
        <v>0</v>
      </c>
      <c r="M12" s="142">
        <f>SUM(D12:L12)</f>
        <v>1000</v>
      </c>
    </row>
    <row r="13" spans="1:14">
      <c r="A13" s="138" t="s">
        <v>381</v>
      </c>
      <c r="B13" s="139" t="s">
        <v>134</v>
      </c>
      <c r="C13" s="140"/>
      <c r="D13" s="141">
        <v>0</v>
      </c>
      <c r="E13" s="141"/>
      <c r="F13" s="141"/>
      <c r="G13" s="141"/>
      <c r="H13" s="142">
        <v>0</v>
      </c>
      <c r="I13" s="141">
        <v>0</v>
      </c>
      <c r="J13" s="141">
        <v>1000</v>
      </c>
      <c r="K13" s="141"/>
      <c r="L13" s="141">
        <v>0</v>
      </c>
      <c r="M13" s="142">
        <f t="shared" ref="M13:M84" si="1">SUM(D13:L13)</f>
        <v>1000</v>
      </c>
    </row>
    <row r="14" spans="1:14">
      <c r="A14" s="138" t="s">
        <v>382</v>
      </c>
      <c r="B14" s="139" t="s">
        <v>135</v>
      </c>
      <c r="C14" s="140"/>
      <c r="D14" s="141">
        <v>0</v>
      </c>
      <c r="E14" s="141"/>
      <c r="F14" s="141"/>
      <c r="G14" s="141"/>
      <c r="H14" s="141"/>
      <c r="I14" s="141">
        <v>0</v>
      </c>
      <c r="J14" s="141"/>
      <c r="K14" s="141"/>
      <c r="L14" s="141">
        <v>0</v>
      </c>
      <c r="M14" s="142">
        <f t="shared" si="1"/>
        <v>0</v>
      </c>
    </row>
    <row r="15" spans="1:14">
      <c r="A15" s="138" t="s">
        <v>383</v>
      </c>
      <c r="B15" s="143" t="s">
        <v>136</v>
      </c>
      <c r="C15" s="140" t="s">
        <v>351</v>
      </c>
      <c r="D15" s="141">
        <v>0</v>
      </c>
      <c r="E15" s="141"/>
      <c r="F15" s="141"/>
      <c r="G15" s="141"/>
      <c r="H15" s="141"/>
      <c r="I15" s="141">
        <v>0</v>
      </c>
      <c r="J15" s="141"/>
      <c r="K15" s="141"/>
      <c r="L15" s="141">
        <v>0</v>
      </c>
      <c r="M15" s="142">
        <f t="shared" si="1"/>
        <v>0</v>
      </c>
    </row>
    <row r="16" spans="1:14" ht="17.25">
      <c r="A16" s="138" t="s">
        <v>738</v>
      </c>
      <c r="B16" s="118" t="s">
        <v>739</v>
      </c>
      <c r="C16" s="144"/>
      <c r="D16" s="141">
        <v>0</v>
      </c>
      <c r="E16" s="141"/>
      <c r="F16" s="141"/>
      <c r="G16" s="141"/>
      <c r="H16" s="141"/>
      <c r="I16" s="141">
        <v>0</v>
      </c>
      <c r="J16" s="141"/>
      <c r="K16" s="141"/>
      <c r="L16" s="141">
        <v>0</v>
      </c>
      <c r="M16" s="142">
        <f t="shared" si="1"/>
        <v>0</v>
      </c>
    </row>
    <row r="17" spans="1:13">
      <c r="A17" s="138" t="s">
        <v>633</v>
      </c>
      <c r="B17" s="143" t="s">
        <v>634</v>
      </c>
      <c r="C17" s="140"/>
      <c r="D17" s="141">
        <v>0</v>
      </c>
      <c r="E17" s="141"/>
      <c r="F17" s="141"/>
      <c r="G17" s="141"/>
      <c r="H17" s="141"/>
      <c r="I17" s="141">
        <v>0</v>
      </c>
      <c r="J17" s="141"/>
      <c r="K17" s="141"/>
      <c r="L17" s="141">
        <v>0</v>
      </c>
      <c r="M17" s="142">
        <f t="shared" si="1"/>
        <v>0</v>
      </c>
    </row>
    <row r="18" spans="1:13">
      <c r="A18" s="138" t="s">
        <v>384</v>
      </c>
      <c r="B18" s="139" t="s">
        <v>137</v>
      </c>
      <c r="C18" s="140"/>
      <c r="D18" s="141">
        <v>0</v>
      </c>
      <c r="E18" s="141"/>
      <c r="F18" s="141"/>
      <c r="G18" s="141"/>
      <c r="H18" s="141"/>
      <c r="I18" s="141">
        <v>0</v>
      </c>
      <c r="J18" s="141"/>
      <c r="K18" s="141"/>
      <c r="L18" s="141">
        <v>0</v>
      </c>
      <c r="M18" s="142">
        <f t="shared" si="1"/>
        <v>0</v>
      </c>
    </row>
    <row r="19" spans="1:13">
      <c r="A19" s="138" t="s">
        <v>385</v>
      </c>
      <c r="B19" s="139" t="s">
        <v>138</v>
      </c>
      <c r="C19" s="140"/>
      <c r="D19" s="141">
        <v>0</v>
      </c>
      <c r="E19" s="141"/>
      <c r="F19" s="141"/>
      <c r="G19" s="141"/>
      <c r="H19" s="141"/>
      <c r="I19" s="141">
        <v>0</v>
      </c>
      <c r="J19" s="141"/>
      <c r="K19" s="141"/>
      <c r="L19" s="141">
        <v>0</v>
      </c>
      <c r="M19" s="142">
        <f t="shared" si="1"/>
        <v>0</v>
      </c>
    </row>
    <row r="20" spans="1:13">
      <c r="A20" s="138" t="s">
        <v>386</v>
      </c>
      <c r="B20" s="139" t="s">
        <v>139</v>
      </c>
      <c r="C20" s="140"/>
      <c r="D20" s="141">
        <v>0</v>
      </c>
      <c r="E20" s="141"/>
      <c r="F20" s="141"/>
      <c r="G20" s="141"/>
      <c r="H20" s="141"/>
      <c r="I20" s="141">
        <v>0</v>
      </c>
      <c r="J20" s="141">
        <v>-2700</v>
      </c>
      <c r="K20" s="141"/>
      <c r="L20" s="141">
        <v>0</v>
      </c>
      <c r="M20" s="142">
        <f t="shared" si="1"/>
        <v>-2700</v>
      </c>
    </row>
    <row r="21" spans="1:13">
      <c r="A21" s="145" t="s">
        <v>387</v>
      </c>
      <c r="B21" s="146" t="s">
        <v>140</v>
      </c>
      <c r="C21" s="147"/>
      <c r="D21" s="141">
        <v>0</v>
      </c>
      <c r="E21" s="141"/>
      <c r="F21" s="141"/>
      <c r="G21" s="141"/>
      <c r="H21" s="141"/>
      <c r="I21" s="141">
        <v>0</v>
      </c>
      <c r="J21" s="141"/>
      <c r="K21" s="141"/>
      <c r="L21" s="141">
        <v>0</v>
      </c>
      <c r="M21" s="142">
        <f t="shared" si="1"/>
        <v>0</v>
      </c>
    </row>
    <row r="22" spans="1:13">
      <c r="A22" s="138" t="s">
        <v>353</v>
      </c>
      <c r="B22" s="139" t="s">
        <v>141</v>
      </c>
      <c r="C22" s="140"/>
      <c r="D22" s="141">
        <v>0</v>
      </c>
      <c r="E22" s="141"/>
      <c r="F22" s="141"/>
      <c r="G22" s="141"/>
      <c r="H22" s="141"/>
      <c r="I22" s="141">
        <v>0</v>
      </c>
      <c r="J22" s="141"/>
      <c r="K22" s="141"/>
      <c r="L22" s="141">
        <v>0</v>
      </c>
      <c r="M22" s="142">
        <f t="shared" si="1"/>
        <v>0</v>
      </c>
    </row>
    <row r="23" spans="1:13">
      <c r="A23" s="138" t="s">
        <v>371</v>
      </c>
      <c r="B23" s="139" t="s">
        <v>142</v>
      </c>
      <c r="C23" s="140"/>
      <c r="D23" s="141">
        <v>0</v>
      </c>
      <c r="E23" s="141"/>
      <c r="F23" s="141"/>
      <c r="G23" s="141"/>
      <c r="H23" s="141"/>
      <c r="I23" s="141">
        <v>0</v>
      </c>
      <c r="J23" s="141"/>
      <c r="K23" s="141"/>
      <c r="L23" s="141">
        <v>0</v>
      </c>
      <c r="M23" s="142">
        <f t="shared" si="1"/>
        <v>0</v>
      </c>
    </row>
    <row r="24" spans="1:13">
      <c r="A24" s="138" t="s">
        <v>388</v>
      </c>
      <c r="B24" s="139" t="s">
        <v>143</v>
      </c>
      <c r="C24" s="140"/>
      <c r="D24" s="141">
        <v>0</v>
      </c>
      <c r="E24" s="141"/>
      <c r="F24" s="141"/>
      <c r="G24" s="141"/>
      <c r="H24" s="141"/>
      <c r="I24" s="141">
        <v>0</v>
      </c>
      <c r="J24" s="141"/>
      <c r="K24" s="141"/>
      <c r="L24" s="141">
        <v>0</v>
      </c>
      <c r="M24" s="142">
        <f t="shared" si="1"/>
        <v>0</v>
      </c>
    </row>
    <row r="25" spans="1:13">
      <c r="A25" s="138" t="s">
        <v>389</v>
      </c>
      <c r="B25" s="139" t="s">
        <v>144</v>
      </c>
      <c r="C25" s="140"/>
      <c r="D25" s="141">
        <v>0</v>
      </c>
      <c r="E25" s="141"/>
      <c r="F25" s="141"/>
      <c r="G25" s="141"/>
      <c r="H25" s="141"/>
      <c r="I25" s="141">
        <v>0</v>
      </c>
      <c r="J25" s="141"/>
      <c r="K25" s="141"/>
      <c r="L25" s="141">
        <v>0</v>
      </c>
      <c r="M25" s="142">
        <f t="shared" si="1"/>
        <v>0</v>
      </c>
    </row>
    <row r="26" spans="1:13">
      <c r="A26" s="138" t="s">
        <v>390</v>
      </c>
      <c r="B26" s="139" t="s">
        <v>145</v>
      </c>
      <c r="C26" s="140"/>
      <c r="D26" s="141">
        <v>0</v>
      </c>
      <c r="E26" s="141"/>
      <c r="F26" s="141"/>
      <c r="G26" s="141"/>
      <c r="H26" s="141"/>
      <c r="I26" s="141">
        <v>0</v>
      </c>
      <c r="J26" s="141"/>
      <c r="K26" s="141"/>
      <c r="L26" s="141">
        <v>0</v>
      </c>
      <c r="M26" s="142">
        <f t="shared" si="1"/>
        <v>0</v>
      </c>
    </row>
    <row r="27" spans="1:13">
      <c r="A27" s="138" t="s">
        <v>361</v>
      </c>
      <c r="B27" s="139" t="s">
        <v>146</v>
      </c>
      <c r="C27" s="140"/>
      <c r="D27" s="141">
        <v>0</v>
      </c>
      <c r="E27" s="141"/>
      <c r="F27" s="141"/>
      <c r="G27" s="141"/>
      <c r="H27" s="141"/>
      <c r="I27" s="141">
        <v>0</v>
      </c>
      <c r="J27" s="141">
        <v>1768</v>
      </c>
      <c r="K27" s="141"/>
      <c r="L27" s="141">
        <v>0</v>
      </c>
      <c r="M27" s="142">
        <f t="shared" si="1"/>
        <v>1768</v>
      </c>
    </row>
    <row r="28" spans="1:13">
      <c r="A28" s="138" t="s">
        <v>391</v>
      </c>
      <c r="B28" s="139" t="s">
        <v>147</v>
      </c>
      <c r="C28" s="140"/>
      <c r="D28" s="141">
        <v>0</v>
      </c>
      <c r="E28" s="141"/>
      <c r="F28" s="141"/>
      <c r="G28" s="141"/>
      <c r="H28" s="141"/>
      <c r="I28" s="141">
        <v>0</v>
      </c>
      <c r="J28" s="141"/>
      <c r="K28" s="141"/>
      <c r="L28" s="141">
        <v>0</v>
      </c>
      <c r="M28" s="142">
        <f t="shared" si="1"/>
        <v>0</v>
      </c>
    </row>
    <row r="29" spans="1:13">
      <c r="A29" s="138" t="s">
        <v>358</v>
      </c>
      <c r="B29" s="139" t="s">
        <v>148</v>
      </c>
      <c r="C29" s="140"/>
      <c r="D29" s="141">
        <v>0</v>
      </c>
      <c r="E29" s="141"/>
      <c r="F29" s="141"/>
      <c r="G29" s="141"/>
      <c r="H29" s="141"/>
      <c r="I29" s="141">
        <v>0</v>
      </c>
      <c r="J29" s="141">
        <v>-38360.080000000002</v>
      </c>
      <c r="K29" s="141"/>
      <c r="L29" s="141">
        <v>0</v>
      </c>
      <c r="M29" s="142">
        <f t="shared" si="1"/>
        <v>-38360.080000000002</v>
      </c>
    </row>
    <row r="30" spans="1:13">
      <c r="A30" s="138" t="s">
        <v>392</v>
      </c>
      <c r="B30" s="139" t="s">
        <v>149</v>
      </c>
      <c r="C30" s="140"/>
      <c r="D30" s="141">
        <v>0</v>
      </c>
      <c r="E30" s="141"/>
      <c r="F30" s="141"/>
      <c r="G30" s="141"/>
      <c r="H30" s="141"/>
      <c r="I30" s="141">
        <v>0</v>
      </c>
      <c r="J30" s="141"/>
      <c r="K30" s="141"/>
      <c r="L30" s="141">
        <v>0</v>
      </c>
      <c r="M30" s="142">
        <f t="shared" si="1"/>
        <v>0</v>
      </c>
    </row>
    <row r="31" spans="1:13">
      <c r="A31" s="138" t="s">
        <v>393</v>
      </c>
      <c r="B31" s="139" t="s">
        <v>150</v>
      </c>
      <c r="C31" s="140"/>
      <c r="D31" s="141">
        <v>0</v>
      </c>
      <c r="E31" s="141"/>
      <c r="F31" s="141"/>
      <c r="G31" s="141"/>
      <c r="H31" s="141"/>
      <c r="I31" s="141">
        <v>0</v>
      </c>
      <c r="J31" s="141">
        <v>2000</v>
      </c>
      <c r="K31" s="141"/>
      <c r="L31" s="141">
        <v>0</v>
      </c>
      <c r="M31" s="142">
        <f t="shared" si="1"/>
        <v>2000</v>
      </c>
    </row>
    <row r="32" spans="1:13">
      <c r="A32" s="138" t="s">
        <v>394</v>
      </c>
      <c r="B32" s="139" t="s">
        <v>151</v>
      </c>
      <c r="C32" s="140"/>
      <c r="D32" s="141">
        <v>0</v>
      </c>
      <c r="E32" s="141"/>
      <c r="F32" s="141"/>
      <c r="G32" s="141"/>
      <c r="H32" s="141"/>
      <c r="I32" s="141">
        <v>0</v>
      </c>
      <c r="J32" s="141"/>
      <c r="K32" s="141"/>
      <c r="L32" s="141">
        <v>0</v>
      </c>
      <c r="M32" s="142">
        <f t="shared" si="1"/>
        <v>0</v>
      </c>
    </row>
    <row r="33" spans="1:13">
      <c r="A33" s="138" t="s">
        <v>395</v>
      </c>
      <c r="B33" s="139" t="s">
        <v>152</v>
      </c>
      <c r="C33" s="140"/>
      <c r="D33" s="141">
        <v>0</v>
      </c>
      <c r="E33" s="141"/>
      <c r="F33" s="141"/>
      <c r="G33" s="141"/>
      <c r="H33" s="141"/>
      <c r="I33" s="141">
        <v>0</v>
      </c>
      <c r="J33" s="141"/>
      <c r="K33" s="141"/>
      <c r="L33" s="141">
        <v>0</v>
      </c>
      <c r="M33" s="142">
        <f t="shared" si="1"/>
        <v>0</v>
      </c>
    </row>
    <row r="34" spans="1:13">
      <c r="A34" s="138" t="s">
        <v>396</v>
      </c>
      <c r="B34" s="139" t="s">
        <v>153</v>
      </c>
      <c r="C34" s="140"/>
      <c r="D34" s="141">
        <v>0</v>
      </c>
      <c r="E34" s="141"/>
      <c r="F34" s="141"/>
      <c r="G34" s="141"/>
      <c r="H34" s="141"/>
      <c r="I34" s="141">
        <v>0</v>
      </c>
      <c r="J34" s="141"/>
      <c r="K34" s="141"/>
      <c r="L34" s="141">
        <v>0</v>
      </c>
      <c r="M34" s="142">
        <f t="shared" si="1"/>
        <v>0</v>
      </c>
    </row>
    <row r="35" spans="1:13">
      <c r="A35" s="138" t="s">
        <v>397</v>
      </c>
      <c r="B35" s="139" t="s">
        <v>154</v>
      </c>
      <c r="C35" s="140"/>
      <c r="D35" s="141">
        <v>0</v>
      </c>
      <c r="E35" s="141"/>
      <c r="F35" s="141"/>
      <c r="G35" s="141"/>
      <c r="H35" s="141"/>
      <c r="I35" s="141">
        <v>0</v>
      </c>
      <c r="J35" s="141"/>
      <c r="K35" s="141"/>
      <c r="L35" s="141">
        <v>0</v>
      </c>
      <c r="M35" s="142">
        <f t="shared" si="1"/>
        <v>0</v>
      </c>
    </row>
    <row r="36" spans="1:13">
      <c r="A36" s="138" t="s">
        <v>398</v>
      </c>
      <c r="B36" s="139" t="s">
        <v>155</v>
      </c>
      <c r="C36" s="140"/>
      <c r="D36" s="141">
        <v>0</v>
      </c>
      <c r="E36" s="141"/>
      <c r="F36" s="141"/>
      <c r="G36" s="141"/>
      <c r="H36" s="141"/>
      <c r="I36" s="141">
        <v>0</v>
      </c>
      <c r="J36" s="141"/>
      <c r="K36" s="141"/>
      <c r="L36" s="141">
        <v>0</v>
      </c>
      <c r="M36" s="142">
        <f t="shared" si="1"/>
        <v>0</v>
      </c>
    </row>
    <row r="37" spans="1:13">
      <c r="A37" s="138" t="s">
        <v>399</v>
      </c>
      <c r="B37" s="139" t="s">
        <v>156</v>
      </c>
      <c r="C37" s="140"/>
      <c r="D37" s="141">
        <v>0</v>
      </c>
      <c r="E37" s="141"/>
      <c r="F37" s="141"/>
      <c r="G37" s="141"/>
      <c r="H37" s="141"/>
      <c r="I37" s="141">
        <v>0</v>
      </c>
      <c r="J37" s="141"/>
      <c r="K37" s="141"/>
      <c r="L37" s="141">
        <v>0</v>
      </c>
      <c r="M37" s="142">
        <f t="shared" si="1"/>
        <v>0</v>
      </c>
    </row>
    <row r="38" spans="1:13">
      <c r="A38" s="138" t="s">
        <v>400</v>
      </c>
      <c r="B38" s="139" t="s">
        <v>157</v>
      </c>
      <c r="C38" s="140"/>
      <c r="D38" s="141">
        <v>0</v>
      </c>
      <c r="E38" s="141"/>
      <c r="F38" s="141"/>
      <c r="G38" s="141"/>
      <c r="H38" s="141"/>
      <c r="I38" s="141">
        <v>0</v>
      </c>
      <c r="J38" s="141"/>
      <c r="K38" s="141"/>
      <c r="L38" s="141">
        <v>0</v>
      </c>
      <c r="M38" s="142">
        <f t="shared" si="1"/>
        <v>0</v>
      </c>
    </row>
    <row r="39" spans="1:13">
      <c r="A39" s="138" t="s">
        <v>401</v>
      </c>
      <c r="B39" s="139" t="s">
        <v>158</v>
      </c>
      <c r="C39" s="140"/>
      <c r="D39" s="141">
        <v>0</v>
      </c>
      <c r="E39" s="141"/>
      <c r="F39" s="141"/>
      <c r="G39" s="141"/>
      <c r="H39" s="141"/>
      <c r="I39" s="141">
        <v>0</v>
      </c>
      <c r="J39" s="141"/>
      <c r="K39" s="141"/>
      <c r="L39" s="141">
        <v>0</v>
      </c>
      <c r="M39" s="142">
        <f t="shared" si="1"/>
        <v>0</v>
      </c>
    </row>
    <row r="40" spans="1:13">
      <c r="A40" s="138" t="s">
        <v>402</v>
      </c>
      <c r="B40" s="139" t="s">
        <v>159</v>
      </c>
      <c r="C40" s="140"/>
      <c r="D40" s="141">
        <v>0</v>
      </c>
      <c r="E40" s="141"/>
      <c r="F40" s="141"/>
      <c r="G40" s="141"/>
      <c r="H40" s="141"/>
      <c r="I40" s="141">
        <v>0</v>
      </c>
      <c r="J40" s="141">
        <v>-1500</v>
      </c>
      <c r="K40" s="141"/>
      <c r="L40" s="141">
        <v>0</v>
      </c>
      <c r="M40" s="142">
        <f t="shared" si="1"/>
        <v>-1500</v>
      </c>
    </row>
    <row r="41" spans="1:13">
      <c r="A41" s="148" t="s">
        <v>403</v>
      </c>
      <c r="B41" s="146" t="s">
        <v>160</v>
      </c>
      <c r="C41" s="149"/>
      <c r="D41" s="150">
        <v>-1600</v>
      </c>
      <c r="E41" s="141"/>
      <c r="F41" s="141"/>
      <c r="G41" s="141"/>
      <c r="H41" s="141"/>
      <c r="I41" s="141">
        <v>0</v>
      </c>
      <c r="J41" s="141"/>
      <c r="K41" s="141"/>
      <c r="L41" s="141">
        <v>0</v>
      </c>
      <c r="M41" s="142">
        <f t="shared" si="1"/>
        <v>-1600</v>
      </c>
    </row>
    <row r="42" spans="1:13">
      <c r="A42" s="138" t="s">
        <v>404</v>
      </c>
      <c r="B42" s="139" t="s">
        <v>161</v>
      </c>
      <c r="C42" s="140"/>
      <c r="D42" s="141">
        <v>0</v>
      </c>
      <c r="E42" s="141"/>
      <c r="F42" s="141"/>
      <c r="G42" s="141"/>
      <c r="H42" s="141"/>
      <c r="I42" s="141">
        <v>0</v>
      </c>
      <c r="J42" s="141"/>
      <c r="K42" s="141"/>
      <c r="L42" s="141">
        <v>0</v>
      </c>
      <c r="M42" s="142">
        <f t="shared" si="1"/>
        <v>0</v>
      </c>
    </row>
    <row r="43" spans="1:13" ht="25.5">
      <c r="A43" s="151" t="s">
        <v>697</v>
      </c>
      <c r="B43" s="152" t="s">
        <v>708</v>
      </c>
      <c r="C43" s="153" t="s">
        <v>125</v>
      </c>
      <c r="D43" s="135">
        <v>0</v>
      </c>
      <c r="E43" s="135"/>
      <c r="F43" s="135"/>
      <c r="G43" s="135"/>
      <c r="H43" s="135"/>
      <c r="I43" s="135">
        <v>0</v>
      </c>
      <c r="J43" s="135"/>
      <c r="K43" s="135"/>
      <c r="L43" s="135">
        <v>0</v>
      </c>
      <c r="M43" s="134">
        <f t="shared" si="1"/>
        <v>0</v>
      </c>
    </row>
    <row r="44" spans="1:13" ht="25.5">
      <c r="A44" s="138" t="s">
        <v>698</v>
      </c>
      <c r="B44" s="154" t="s">
        <v>705</v>
      </c>
      <c r="C44" s="155"/>
      <c r="D44" s="141">
        <v>0</v>
      </c>
      <c r="E44" s="141"/>
      <c r="F44" s="141"/>
      <c r="G44" s="141"/>
      <c r="H44" s="141"/>
      <c r="I44" s="141">
        <v>0</v>
      </c>
      <c r="J44" s="141"/>
      <c r="K44" s="141"/>
      <c r="L44" s="141">
        <v>0</v>
      </c>
      <c r="M44" s="142">
        <f t="shared" si="1"/>
        <v>0</v>
      </c>
    </row>
    <row r="45" spans="1:13" ht="25.5">
      <c r="A45" s="151" t="s">
        <v>699</v>
      </c>
      <c r="B45" s="152" t="s">
        <v>706</v>
      </c>
      <c r="C45" s="153" t="s">
        <v>125</v>
      </c>
      <c r="D45" s="135">
        <v>0</v>
      </c>
      <c r="E45" s="135"/>
      <c r="F45" s="135"/>
      <c r="G45" s="135"/>
      <c r="H45" s="135"/>
      <c r="I45" s="135">
        <v>0</v>
      </c>
      <c r="J45" s="135"/>
      <c r="K45" s="135"/>
      <c r="L45" s="135">
        <v>0</v>
      </c>
      <c r="M45" s="134">
        <f t="shared" si="1"/>
        <v>0</v>
      </c>
    </row>
    <row r="46" spans="1:13" ht="25.5">
      <c r="A46" s="138" t="s">
        <v>700</v>
      </c>
      <c r="B46" s="154" t="s">
        <v>707</v>
      </c>
      <c r="C46" s="155"/>
      <c r="D46" s="141">
        <v>0</v>
      </c>
      <c r="E46" s="141"/>
      <c r="F46" s="141"/>
      <c r="G46" s="141"/>
      <c r="H46" s="141"/>
      <c r="I46" s="141">
        <v>0</v>
      </c>
      <c r="J46" s="141"/>
      <c r="K46" s="141"/>
      <c r="L46" s="141">
        <v>0</v>
      </c>
      <c r="M46" s="142">
        <f t="shared" si="1"/>
        <v>0</v>
      </c>
    </row>
    <row r="47" spans="1:13" ht="26.25" customHeight="1">
      <c r="A47" s="152" t="s">
        <v>781</v>
      </c>
      <c r="B47" s="152" t="s">
        <v>782</v>
      </c>
      <c r="C47" s="152" t="s">
        <v>125</v>
      </c>
      <c r="D47" s="135">
        <v>0</v>
      </c>
      <c r="E47" s="135"/>
      <c r="F47" s="135"/>
      <c r="G47" s="135"/>
      <c r="H47" s="135"/>
      <c r="I47" s="135">
        <v>0</v>
      </c>
      <c r="J47" s="135"/>
      <c r="K47" s="135"/>
      <c r="L47" s="135">
        <v>0</v>
      </c>
      <c r="M47" s="135">
        <f>SUM(D47:L47)</f>
        <v>0</v>
      </c>
    </row>
    <row r="48" spans="1:13" ht="25.5">
      <c r="A48" s="151" t="s">
        <v>701</v>
      </c>
      <c r="B48" s="152" t="s">
        <v>709</v>
      </c>
      <c r="C48" s="153" t="s">
        <v>125</v>
      </c>
      <c r="D48" s="135">
        <v>0</v>
      </c>
      <c r="E48" s="135"/>
      <c r="F48" s="135"/>
      <c r="G48" s="135"/>
      <c r="H48" s="135"/>
      <c r="I48" s="135">
        <v>0</v>
      </c>
      <c r="J48" s="135"/>
      <c r="K48" s="135"/>
      <c r="L48" s="135">
        <v>0</v>
      </c>
      <c r="M48" s="134">
        <f t="shared" si="1"/>
        <v>0</v>
      </c>
    </row>
    <row r="49" spans="1:13" ht="25.5">
      <c r="A49" s="138" t="s">
        <v>702</v>
      </c>
      <c r="B49" s="154" t="s">
        <v>710</v>
      </c>
      <c r="C49" s="155"/>
      <c r="D49" s="141">
        <v>0</v>
      </c>
      <c r="E49" s="141"/>
      <c r="F49" s="141"/>
      <c r="G49" s="141"/>
      <c r="H49" s="141"/>
      <c r="I49" s="141">
        <v>0</v>
      </c>
      <c r="J49" s="141"/>
      <c r="K49" s="141"/>
      <c r="L49" s="141">
        <v>0</v>
      </c>
      <c r="M49" s="142">
        <f t="shared" si="1"/>
        <v>0</v>
      </c>
    </row>
    <row r="50" spans="1:13" ht="25.5">
      <c r="A50" s="151" t="s">
        <v>703</v>
      </c>
      <c r="B50" s="152" t="s">
        <v>711</v>
      </c>
      <c r="C50" s="153" t="s">
        <v>125</v>
      </c>
      <c r="D50" s="135">
        <v>0</v>
      </c>
      <c r="E50" s="135"/>
      <c r="F50" s="135"/>
      <c r="G50" s="135"/>
      <c r="H50" s="135"/>
      <c r="I50" s="135">
        <v>0</v>
      </c>
      <c r="J50" s="135"/>
      <c r="K50" s="135"/>
      <c r="L50" s="135">
        <v>0</v>
      </c>
      <c r="M50" s="134">
        <f t="shared" si="1"/>
        <v>0</v>
      </c>
    </row>
    <row r="51" spans="1:13" ht="25.5">
      <c r="A51" s="138" t="s">
        <v>704</v>
      </c>
      <c r="B51" s="154" t="s">
        <v>712</v>
      </c>
      <c r="C51" s="155"/>
      <c r="D51" s="141">
        <v>0</v>
      </c>
      <c r="E51" s="141"/>
      <c r="F51" s="141"/>
      <c r="G51" s="141"/>
      <c r="H51" s="141"/>
      <c r="I51" s="141">
        <v>0</v>
      </c>
      <c r="J51" s="141"/>
      <c r="K51" s="141"/>
      <c r="L51" s="141">
        <v>0</v>
      </c>
      <c r="M51" s="142">
        <f t="shared" si="1"/>
        <v>0</v>
      </c>
    </row>
    <row r="52" spans="1:13">
      <c r="A52" s="138" t="s">
        <v>405</v>
      </c>
      <c r="B52" s="139" t="s">
        <v>162</v>
      </c>
      <c r="C52" s="140"/>
      <c r="D52" s="141">
        <v>0</v>
      </c>
      <c r="E52" s="141"/>
      <c r="F52" s="141"/>
      <c r="G52" s="141"/>
      <c r="H52" s="141"/>
      <c r="I52" s="141">
        <v>0</v>
      </c>
      <c r="J52" s="141"/>
      <c r="K52" s="141"/>
      <c r="L52" s="141">
        <v>0</v>
      </c>
      <c r="M52" s="142">
        <f t="shared" si="1"/>
        <v>0</v>
      </c>
    </row>
    <row r="53" spans="1:13">
      <c r="A53" s="138" t="s">
        <v>406</v>
      </c>
      <c r="B53" s="139" t="s">
        <v>163</v>
      </c>
      <c r="C53" s="140"/>
      <c r="D53" s="141">
        <v>0</v>
      </c>
      <c r="E53" s="141"/>
      <c r="F53" s="141"/>
      <c r="G53" s="141"/>
      <c r="H53" s="141"/>
      <c r="I53" s="141">
        <v>0</v>
      </c>
      <c r="J53" s="141"/>
      <c r="K53" s="141"/>
      <c r="L53" s="141">
        <v>0</v>
      </c>
      <c r="M53" s="142">
        <f t="shared" si="1"/>
        <v>0</v>
      </c>
    </row>
    <row r="54" spans="1:13">
      <c r="A54" s="138" t="s">
        <v>407</v>
      </c>
      <c r="B54" s="139" t="s">
        <v>164</v>
      </c>
      <c r="C54" s="140"/>
      <c r="D54" s="141">
        <v>0</v>
      </c>
      <c r="E54" s="141"/>
      <c r="F54" s="141"/>
      <c r="G54" s="141"/>
      <c r="H54" s="141"/>
      <c r="I54" s="141">
        <v>0</v>
      </c>
      <c r="J54" s="141"/>
      <c r="K54" s="141"/>
      <c r="L54" s="141">
        <v>0</v>
      </c>
      <c r="M54" s="142">
        <f t="shared" si="1"/>
        <v>0</v>
      </c>
    </row>
    <row r="55" spans="1:13">
      <c r="A55" s="138" t="s">
        <v>408</v>
      </c>
      <c r="B55" s="139" t="s">
        <v>165</v>
      </c>
      <c r="C55" s="140"/>
      <c r="D55" s="141">
        <v>0</v>
      </c>
      <c r="E55" s="141"/>
      <c r="F55" s="141"/>
      <c r="G55" s="141"/>
      <c r="H55" s="141"/>
      <c r="I55" s="141">
        <v>0</v>
      </c>
      <c r="J55" s="141"/>
      <c r="K55" s="141"/>
      <c r="L55" s="141">
        <v>0</v>
      </c>
      <c r="M55" s="142">
        <f t="shared" si="1"/>
        <v>0</v>
      </c>
    </row>
    <row r="56" spans="1:13">
      <c r="A56" s="138" t="s">
        <v>409</v>
      </c>
      <c r="B56" s="139" t="s">
        <v>166</v>
      </c>
      <c r="C56" s="140"/>
      <c r="D56" s="141">
        <v>0</v>
      </c>
      <c r="E56" s="141"/>
      <c r="F56" s="141"/>
      <c r="G56" s="141"/>
      <c r="H56" s="141"/>
      <c r="I56" s="141">
        <v>0</v>
      </c>
      <c r="J56" s="141"/>
      <c r="K56" s="141"/>
      <c r="L56" s="141">
        <v>0</v>
      </c>
      <c r="M56" s="142">
        <f t="shared" si="1"/>
        <v>0</v>
      </c>
    </row>
    <row r="57" spans="1:13">
      <c r="A57" s="138" t="s">
        <v>410</v>
      </c>
      <c r="B57" s="139" t="s">
        <v>167</v>
      </c>
      <c r="C57" s="140"/>
      <c r="D57" s="141">
        <v>0</v>
      </c>
      <c r="E57" s="141"/>
      <c r="F57" s="141"/>
      <c r="G57" s="141"/>
      <c r="H57" s="141"/>
      <c r="I57" s="141">
        <v>0</v>
      </c>
      <c r="J57" s="141"/>
      <c r="K57" s="141"/>
      <c r="L57" s="141">
        <v>0</v>
      </c>
      <c r="M57" s="142">
        <f t="shared" si="1"/>
        <v>0</v>
      </c>
    </row>
    <row r="58" spans="1:13">
      <c r="A58" s="138" t="s">
        <v>411</v>
      </c>
      <c r="B58" s="139" t="s">
        <v>168</v>
      </c>
      <c r="C58" s="140"/>
      <c r="D58" s="141">
        <v>0</v>
      </c>
      <c r="E58" s="141"/>
      <c r="F58" s="141"/>
      <c r="G58" s="141"/>
      <c r="H58" s="141"/>
      <c r="I58" s="141">
        <v>0</v>
      </c>
      <c r="J58" s="141"/>
      <c r="K58" s="141"/>
      <c r="L58" s="141">
        <v>0</v>
      </c>
      <c r="M58" s="142">
        <f t="shared" si="1"/>
        <v>0</v>
      </c>
    </row>
    <row r="59" spans="1:13">
      <c r="A59" s="138" t="s">
        <v>412</v>
      </c>
      <c r="B59" s="139" t="s">
        <v>169</v>
      </c>
      <c r="C59" s="140"/>
      <c r="D59" s="141">
        <v>0</v>
      </c>
      <c r="E59" s="141"/>
      <c r="F59" s="141"/>
      <c r="G59" s="141"/>
      <c r="H59" s="141"/>
      <c r="I59" s="141">
        <v>0</v>
      </c>
      <c r="J59" s="141"/>
      <c r="K59" s="141"/>
      <c r="L59" s="141">
        <v>0</v>
      </c>
      <c r="M59" s="142">
        <f t="shared" si="1"/>
        <v>0</v>
      </c>
    </row>
    <row r="60" spans="1:13">
      <c r="A60" s="138" t="s">
        <v>413</v>
      </c>
      <c r="B60" s="139" t="s">
        <v>661</v>
      </c>
      <c r="C60" s="140"/>
      <c r="D60" s="141">
        <v>0</v>
      </c>
      <c r="E60" s="141"/>
      <c r="F60" s="141"/>
      <c r="G60" s="141"/>
      <c r="H60" s="141"/>
      <c r="I60" s="141">
        <v>0</v>
      </c>
      <c r="J60" s="141">
        <v>-14000</v>
      </c>
      <c r="K60" s="141"/>
      <c r="L60" s="141">
        <v>0</v>
      </c>
      <c r="M60" s="142">
        <f t="shared" si="1"/>
        <v>-14000</v>
      </c>
    </row>
    <row r="61" spans="1:13">
      <c r="A61" s="138" t="s">
        <v>414</v>
      </c>
      <c r="B61" s="139" t="s">
        <v>662</v>
      </c>
      <c r="C61" s="140"/>
      <c r="D61" s="141">
        <v>0</v>
      </c>
      <c r="E61" s="141"/>
      <c r="F61" s="141"/>
      <c r="G61" s="141"/>
      <c r="H61" s="141"/>
      <c r="I61" s="141">
        <v>0</v>
      </c>
      <c r="J61" s="141"/>
      <c r="K61" s="141"/>
      <c r="L61" s="141">
        <v>0</v>
      </c>
      <c r="M61" s="142">
        <f t="shared" si="1"/>
        <v>0</v>
      </c>
    </row>
    <row r="62" spans="1:13">
      <c r="A62" s="138" t="s">
        <v>415</v>
      </c>
      <c r="B62" s="139" t="s">
        <v>663</v>
      </c>
      <c r="C62" s="140"/>
      <c r="D62" s="141">
        <v>0</v>
      </c>
      <c r="E62" s="141"/>
      <c r="F62" s="141"/>
      <c r="G62" s="141"/>
      <c r="H62" s="141"/>
      <c r="I62" s="141">
        <v>0</v>
      </c>
      <c r="J62" s="141"/>
      <c r="K62" s="141"/>
      <c r="L62" s="141">
        <v>0</v>
      </c>
      <c r="M62" s="142">
        <f t="shared" si="1"/>
        <v>0</v>
      </c>
    </row>
    <row r="63" spans="1:13">
      <c r="A63" s="138" t="s">
        <v>416</v>
      </c>
      <c r="B63" s="139" t="s">
        <v>664</v>
      </c>
      <c r="C63" s="140"/>
      <c r="D63" s="141">
        <v>0</v>
      </c>
      <c r="E63" s="141"/>
      <c r="F63" s="141"/>
      <c r="G63" s="141"/>
      <c r="H63" s="141"/>
      <c r="I63" s="141">
        <v>0</v>
      </c>
      <c r="J63" s="141"/>
      <c r="K63" s="141"/>
      <c r="L63" s="141">
        <v>0</v>
      </c>
      <c r="M63" s="142">
        <f t="shared" si="1"/>
        <v>0</v>
      </c>
    </row>
    <row r="64" spans="1:13">
      <c r="A64" s="138" t="s">
        <v>667</v>
      </c>
      <c r="B64" s="139" t="s">
        <v>668</v>
      </c>
      <c r="C64" s="156"/>
      <c r="D64" s="141">
        <v>0</v>
      </c>
      <c r="E64" s="141"/>
      <c r="F64" s="141"/>
      <c r="G64" s="141"/>
      <c r="H64" s="141"/>
      <c r="I64" s="141">
        <v>0</v>
      </c>
      <c r="J64" s="141">
        <v>-2900</v>
      </c>
      <c r="K64" s="141"/>
      <c r="L64" s="141">
        <v>0</v>
      </c>
      <c r="M64" s="142">
        <f>SUM(D64:L64)</f>
        <v>-2900</v>
      </c>
    </row>
    <row r="65" spans="1:13">
      <c r="A65" s="138" t="s">
        <v>417</v>
      </c>
      <c r="B65" s="139" t="s">
        <v>170</v>
      </c>
      <c r="C65" s="140"/>
      <c r="D65" s="141">
        <v>0</v>
      </c>
      <c r="E65" s="141"/>
      <c r="F65" s="141"/>
      <c r="G65" s="141"/>
      <c r="H65" s="141"/>
      <c r="I65" s="141">
        <v>300</v>
      </c>
      <c r="J65" s="141">
        <v>-6000</v>
      </c>
      <c r="K65" s="141"/>
      <c r="L65" s="141">
        <v>0</v>
      </c>
      <c r="M65" s="142">
        <f t="shared" si="1"/>
        <v>-5700</v>
      </c>
    </row>
    <row r="66" spans="1:13">
      <c r="A66" s="138" t="s">
        <v>418</v>
      </c>
      <c r="B66" s="139" t="s">
        <v>171</v>
      </c>
      <c r="C66" s="140"/>
      <c r="D66" s="141">
        <v>0</v>
      </c>
      <c r="E66" s="141"/>
      <c r="F66" s="141"/>
      <c r="G66" s="141"/>
      <c r="H66" s="141"/>
      <c r="I66" s="141">
        <v>0</v>
      </c>
      <c r="J66" s="141"/>
      <c r="K66" s="141"/>
      <c r="L66" s="141">
        <v>0</v>
      </c>
      <c r="M66" s="142">
        <f t="shared" si="1"/>
        <v>0</v>
      </c>
    </row>
    <row r="67" spans="1:13">
      <c r="A67" s="138" t="s">
        <v>419</v>
      </c>
      <c r="B67" s="139" t="s">
        <v>665</v>
      </c>
      <c r="C67" s="140"/>
      <c r="D67" s="141">
        <v>0</v>
      </c>
      <c r="E67" s="141"/>
      <c r="F67" s="141"/>
      <c r="G67" s="141"/>
      <c r="H67" s="141"/>
      <c r="I67" s="141">
        <v>-300</v>
      </c>
      <c r="J67" s="141"/>
      <c r="K67" s="141"/>
      <c r="L67" s="141">
        <v>0</v>
      </c>
      <c r="M67" s="142">
        <f t="shared" si="1"/>
        <v>-300</v>
      </c>
    </row>
    <row r="68" spans="1:13">
      <c r="A68" s="138" t="s">
        <v>420</v>
      </c>
      <c r="B68" s="139" t="s">
        <v>172</v>
      </c>
      <c r="C68" s="140"/>
      <c r="D68" s="141">
        <v>0</v>
      </c>
      <c r="E68" s="141"/>
      <c r="F68" s="141"/>
      <c r="G68" s="141"/>
      <c r="H68" s="141"/>
      <c r="I68" s="141">
        <v>0</v>
      </c>
      <c r="J68" s="141">
        <v>1000</v>
      </c>
      <c r="K68" s="141"/>
      <c r="L68" s="141">
        <v>0</v>
      </c>
      <c r="M68" s="142">
        <f t="shared" si="1"/>
        <v>1000</v>
      </c>
    </row>
    <row r="69" spans="1:13">
      <c r="A69" s="138" t="s">
        <v>669</v>
      </c>
      <c r="B69" s="139" t="s">
        <v>670</v>
      </c>
      <c r="C69" s="156"/>
      <c r="D69" s="141">
        <v>0</v>
      </c>
      <c r="E69" s="141"/>
      <c r="F69" s="141"/>
      <c r="G69" s="141"/>
      <c r="H69" s="141"/>
      <c r="I69" s="141">
        <v>0</v>
      </c>
      <c r="J69" s="141">
        <v>1000</v>
      </c>
      <c r="K69" s="141"/>
      <c r="L69" s="141">
        <v>0</v>
      </c>
      <c r="M69" s="142">
        <f t="shared" si="1"/>
        <v>1000</v>
      </c>
    </row>
    <row r="70" spans="1:13">
      <c r="A70" s="148" t="s">
        <v>421</v>
      </c>
      <c r="B70" s="146" t="s">
        <v>666</v>
      </c>
      <c r="C70" s="149"/>
      <c r="D70" s="141">
        <v>0</v>
      </c>
      <c r="E70" s="141"/>
      <c r="F70" s="141"/>
      <c r="G70" s="141"/>
      <c r="H70" s="141"/>
      <c r="I70" s="141">
        <v>-500</v>
      </c>
      <c r="J70" s="141">
        <v>-2000</v>
      </c>
      <c r="K70" s="141"/>
      <c r="L70" s="141">
        <v>0</v>
      </c>
      <c r="M70" s="142">
        <f t="shared" si="1"/>
        <v>-2500</v>
      </c>
    </row>
    <row r="71" spans="1:13">
      <c r="A71" s="148" t="s">
        <v>422</v>
      </c>
      <c r="B71" s="146" t="s">
        <v>173</v>
      </c>
      <c r="C71" s="149"/>
      <c r="D71" s="141">
        <v>0</v>
      </c>
      <c r="E71" s="141"/>
      <c r="F71" s="141"/>
      <c r="G71" s="141"/>
      <c r="H71" s="141"/>
      <c r="I71" s="141">
        <v>0</v>
      </c>
      <c r="J71" s="141"/>
      <c r="K71" s="141"/>
      <c r="L71" s="141">
        <v>0</v>
      </c>
      <c r="M71" s="142">
        <f t="shared" si="1"/>
        <v>0</v>
      </c>
    </row>
    <row r="72" spans="1:13">
      <c r="A72" s="148" t="s">
        <v>671</v>
      </c>
      <c r="B72" s="146" t="s">
        <v>672</v>
      </c>
      <c r="C72" s="157"/>
      <c r="D72" s="141">
        <v>0</v>
      </c>
      <c r="E72" s="141"/>
      <c r="F72" s="141"/>
      <c r="G72" s="141"/>
      <c r="H72" s="141"/>
      <c r="I72" s="141">
        <v>0</v>
      </c>
      <c r="J72" s="141">
        <v>-700</v>
      </c>
      <c r="K72" s="141"/>
      <c r="L72" s="141">
        <v>0</v>
      </c>
      <c r="M72" s="142">
        <f>SUM(D72:L72)</f>
        <v>-700</v>
      </c>
    </row>
    <row r="73" spans="1:13" ht="15.75" customHeight="1">
      <c r="A73" s="148" t="s">
        <v>680</v>
      </c>
      <c r="B73" s="158" t="s">
        <v>683</v>
      </c>
      <c r="C73" s="159"/>
      <c r="D73" s="141">
        <v>0</v>
      </c>
      <c r="E73" s="141"/>
      <c r="F73" s="141"/>
      <c r="G73" s="141"/>
      <c r="H73" s="141"/>
      <c r="I73" s="141">
        <v>0</v>
      </c>
      <c r="J73" s="141"/>
      <c r="K73" s="141"/>
      <c r="L73" s="141">
        <v>0</v>
      </c>
      <c r="M73" s="142">
        <f t="shared" ref="M73:M75" si="2">SUM(D73:L73)</f>
        <v>0</v>
      </c>
    </row>
    <row r="74" spans="1:13" ht="17.25">
      <c r="A74" s="148" t="s">
        <v>681</v>
      </c>
      <c r="B74" s="158" t="s">
        <v>684</v>
      </c>
      <c r="C74" s="159"/>
      <c r="D74" s="141">
        <v>0</v>
      </c>
      <c r="E74" s="141"/>
      <c r="F74" s="141"/>
      <c r="G74" s="141"/>
      <c r="H74" s="141"/>
      <c r="I74" s="141">
        <v>0</v>
      </c>
      <c r="J74" s="141"/>
      <c r="K74" s="141"/>
      <c r="L74" s="141">
        <v>0</v>
      </c>
      <c r="M74" s="142">
        <f t="shared" si="2"/>
        <v>0</v>
      </c>
    </row>
    <row r="75" spans="1:13">
      <c r="A75" s="148" t="s">
        <v>682</v>
      </c>
      <c r="B75" s="146" t="s">
        <v>685</v>
      </c>
      <c r="C75" s="159"/>
      <c r="D75" s="141">
        <v>0</v>
      </c>
      <c r="E75" s="141"/>
      <c r="F75" s="141"/>
      <c r="G75" s="141"/>
      <c r="H75" s="141"/>
      <c r="I75" s="141">
        <v>0</v>
      </c>
      <c r="J75" s="141"/>
      <c r="K75" s="141"/>
      <c r="L75" s="141">
        <v>0</v>
      </c>
      <c r="M75" s="142">
        <f t="shared" si="2"/>
        <v>0</v>
      </c>
    </row>
    <row r="76" spans="1:13">
      <c r="A76" s="138" t="s">
        <v>423</v>
      </c>
      <c r="B76" s="139" t="s">
        <v>174</v>
      </c>
      <c r="C76" s="140"/>
      <c r="D76" s="9">
        <v>0</v>
      </c>
      <c r="E76" s="141"/>
      <c r="F76" s="141"/>
      <c r="G76" s="141"/>
      <c r="H76" s="141"/>
      <c r="I76" s="141">
        <v>0</v>
      </c>
      <c r="J76" s="141"/>
      <c r="K76" s="141"/>
      <c r="L76" s="141">
        <v>0</v>
      </c>
      <c r="M76" s="142">
        <f t="shared" si="1"/>
        <v>0</v>
      </c>
    </row>
    <row r="77" spans="1:13">
      <c r="A77" s="138" t="s">
        <v>424</v>
      </c>
      <c r="B77" s="139" t="s">
        <v>175</v>
      </c>
      <c r="C77" s="140"/>
      <c r="D77" s="150">
        <v>-590</v>
      </c>
      <c r="E77" s="141">
        <v>-8514.84</v>
      </c>
      <c r="F77" s="141"/>
      <c r="G77" s="141"/>
      <c r="H77" s="141"/>
      <c r="I77" s="141">
        <v>0</v>
      </c>
      <c r="J77" s="141"/>
      <c r="K77" s="141"/>
      <c r="L77" s="141">
        <v>0</v>
      </c>
      <c r="M77" s="142">
        <f t="shared" si="1"/>
        <v>-9104.84</v>
      </c>
    </row>
    <row r="78" spans="1:13">
      <c r="A78" s="145" t="s">
        <v>425</v>
      </c>
      <c r="B78" s="146" t="s">
        <v>176</v>
      </c>
      <c r="C78" s="149"/>
      <c r="D78" s="150">
        <v>0</v>
      </c>
      <c r="E78" s="141"/>
      <c r="F78" s="141"/>
      <c r="G78" s="141"/>
      <c r="H78" s="141">
        <v>0</v>
      </c>
      <c r="I78" s="141">
        <v>0</v>
      </c>
      <c r="J78" s="141">
        <v>-15000</v>
      </c>
      <c r="K78" s="141"/>
      <c r="L78" s="141">
        <v>0</v>
      </c>
      <c r="M78" s="142">
        <f t="shared" si="1"/>
        <v>-15000</v>
      </c>
    </row>
    <row r="79" spans="1:13">
      <c r="A79" s="138" t="s">
        <v>426</v>
      </c>
      <c r="B79" s="139" t="s">
        <v>177</v>
      </c>
      <c r="C79" s="140"/>
      <c r="D79" s="141">
        <v>0</v>
      </c>
      <c r="E79" s="141"/>
      <c r="F79" s="141"/>
      <c r="G79" s="141"/>
      <c r="H79" s="141"/>
      <c r="I79" s="141">
        <v>0</v>
      </c>
      <c r="J79" s="141">
        <v>-14400</v>
      </c>
      <c r="K79" s="141"/>
      <c r="L79" s="141">
        <v>0</v>
      </c>
      <c r="M79" s="142">
        <f t="shared" si="1"/>
        <v>-14400</v>
      </c>
    </row>
    <row r="80" spans="1:13">
      <c r="A80" s="138" t="s">
        <v>427</v>
      </c>
      <c r="B80" s="139" t="s">
        <v>178</v>
      </c>
      <c r="C80" s="140"/>
      <c r="D80" s="141">
        <v>-32000</v>
      </c>
      <c r="E80" s="141"/>
      <c r="F80" s="141"/>
      <c r="G80" s="141">
        <v>-1000</v>
      </c>
      <c r="H80" s="141"/>
      <c r="I80" s="141">
        <v>0</v>
      </c>
      <c r="J80" s="141"/>
      <c r="K80" s="141">
        <v>319</v>
      </c>
      <c r="L80" s="141">
        <v>-118</v>
      </c>
      <c r="M80" s="142">
        <f t="shared" si="1"/>
        <v>-32799</v>
      </c>
    </row>
    <row r="81" spans="1:14">
      <c r="A81" s="148" t="s">
        <v>428</v>
      </c>
      <c r="B81" s="146" t="s">
        <v>179</v>
      </c>
      <c r="C81" s="149"/>
      <c r="D81" s="150">
        <v>0</v>
      </c>
      <c r="E81" s="141">
        <v>-1237.76</v>
      </c>
      <c r="F81" s="141">
        <v>-4796.6000000000004</v>
      </c>
      <c r="G81" s="141">
        <v>-7000</v>
      </c>
      <c r="H81" s="141"/>
      <c r="I81" s="141">
        <v>0</v>
      </c>
      <c r="J81" s="141"/>
      <c r="K81" s="141"/>
      <c r="L81" s="141">
        <v>0</v>
      </c>
      <c r="M81" s="142">
        <f t="shared" si="1"/>
        <v>-13034.36</v>
      </c>
      <c r="N81" s="7"/>
    </row>
    <row r="82" spans="1:14">
      <c r="A82" s="138" t="s">
        <v>429</v>
      </c>
      <c r="B82" s="139" t="s">
        <v>180</v>
      </c>
      <c r="C82" s="140"/>
      <c r="D82" s="141">
        <v>0</v>
      </c>
      <c r="E82" s="141"/>
      <c r="F82" s="141"/>
      <c r="G82" s="141"/>
      <c r="H82" s="141"/>
      <c r="I82" s="141">
        <v>0</v>
      </c>
      <c r="J82" s="141"/>
      <c r="K82" s="141"/>
      <c r="L82" s="141">
        <v>0</v>
      </c>
      <c r="M82" s="142">
        <f t="shared" si="1"/>
        <v>0</v>
      </c>
    </row>
    <row r="83" spans="1:14">
      <c r="A83" s="145" t="s">
        <v>430</v>
      </c>
      <c r="B83" s="146" t="s">
        <v>181</v>
      </c>
      <c r="C83" s="147"/>
      <c r="D83" s="141">
        <v>0</v>
      </c>
      <c r="E83" s="141"/>
      <c r="F83" s="141"/>
      <c r="G83" s="141"/>
      <c r="H83" s="141"/>
      <c r="I83" s="141">
        <v>0</v>
      </c>
      <c r="J83" s="141">
        <v>-15000</v>
      </c>
      <c r="K83" s="141"/>
      <c r="L83" s="141">
        <v>0</v>
      </c>
      <c r="M83" s="142">
        <f t="shared" si="1"/>
        <v>-15000</v>
      </c>
    </row>
    <row r="84" spans="1:14">
      <c r="A84" s="138" t="s">
        <v>431</v>
      </c>
      <c r="B84" s="139" t="s">
        <v>182</v>
      </c>
      <c r="C84" s="140"/>
      <c r="D84" s="141">
        <v>0</v>
      </c>
      <c r="E84" s="141"/>
      <c r="F84" s="141"/>
      <c r="G84" s="141"/>
      <c r="H84" s="141"/>
      <c r="I84" s="141">
        <v>0</v>
      </c>
      <c r="J84" s="141"/>
      <c r="K84" s="141"/>
      <c r="L84" s="141">
        <v>0</v>
      </c>
      <c r="M84" s="142">
        <f t="shared" si="1"/>
        <v>0</v>
      </c>
    </row>
    <row r="85" spans="1:14">
      <c r="A85" s="138" t="s">
        <v>432</v>
      </c>
      <c r="B85" s="139" t="s">
        <v>183</v>
      </c>
      <c r="C85" s="140"/>
      <c r="D85" s="141">
        <v>0</v>
      </c>
      <c r="E85" s="141"/>
      <c r="F85" s="141"/>
      <c r="G85" s="141"/>
      <c r="H85" s="141"/>
      <c r="I85" s="141">
        <v>0</v>
      </c>
      <c r="J85" s="141"/>
      <c r="K85" s="141"/>
      <c r="L85" s="141">
        <v>0</v>
      </c>
      <c r="M85" s="142">
        <f t="shared" ref="M85:M149" si="3">SUM(D85:L85)</f>
        <v>0</v>
      </c>
    </row>
    <row r="86" spans="1:14">
      <c r="A86" s="138" t="s">
        <v>433</v>
      </c>
      <c r="B86" s="139" t="s">
        <v>184</v>
      </c>
      <c r="C86" s="140"/>
      <c r="D86" s="150">
        <v>-5600</v>
      </c>
      <c r="E86" s="141"/>
      <c r="F86" s="141"/>
      <c r="G86" s="141">
        <v>-4000</v>
      </c>
      <c r="H86" s="141">
        <v>0</v>
      </c>
      <c r="I86" s="141">
        <v>0</v>
      </c>
      <c r="J86" s="141"/>
      <c r="K86" s="141"/>
      <c r="L86" s="141">
        <v>-300</v>
      </c>
      <c r="M86" s="142">
        <f t="shared" si="3"/>
        <v>-9900</v>
      </c>
    </row>
    <row r="87" spans="1:14">
      <c r="A87" s="145" t="s">
        <v>434</v>
      </c>
      <c r="B87" s="146" t="s">
        <v>185</v>
      </c>
      <c r="C87" s="147"/>
      <c r="D87" s="141">
        <v>0</v>
      </c>
      <c r="E87" s="141"/>
      <c r="F87" s="141"/>
      <c r="G87" s="141"/>
      <c r="H87" s="141"/>
      <c r="I87" s="141">
        <v>0</v>
      </c>
      <c r="J87" s="141">
        <v>390000</v>
      </c>
      <c r="K87" s="141"/>
      <c r="L87" s="141">
        <v>0</v>
      </c>
      <c r="M87" s="142">
        <f t="shared" si="3"/>
        <v>390000</v>
      </c>
    </row>
    <row r="88" spans="1:14">
      <c r="A88" s="138" t="s">
        <v>435</v>
      </c>
      <c r="B88" s="139" t="s">
        <v>186</v>
      </c>
      <c r="C88" s="140"/>
      <c r="D88" s="141">
        <v>0</v>
      </c>
      <c r="E88" s="141"/>
      <c r="F88" s="141"/>
      <c r="G88" s="141"/>
      <c r="H88" s="141"/>
      <c r="I88" s="141">
        <v>0</v>
      </c>
      <c r="J88" s="141"/>
      <c r="K88" s="141"/>
      <c r="L88" s="141">
        <v>0</v>
      </c>
      <c r="M88" s="142">
        <f t="shared" si="3"/>
        <v>0</v>
      </c>
    </row>
    <row r="89" spans="1:14">
      <c r="A89" s="138" t="s">
        <v>436</v>
      </c>
      <c r="B89" s="139" t="s">
        <v>187</v>
      </c>
      <c r="C89" s="140"/>
      <c r="D89" s="141">
        <v>0</v>
      </c>
      <c r="E89" s="141"/>
      <c r="F89" s="141"/>
      <c r="G89" s="141"/>
      <c r="H89" s="141"/>
      <c r="I89" s="141">
        <v>0</v>
      </c>
      <c r="J89" s="141"/>
      <c r="K89" s="141"/>
      <c r="L89" s="141">
        <v>0</v>
      </c>
      <c r="M89" s="142">
        <f t="shared" si="3"/>
        <v>0</v>
      </c>
    </row>
    <row r="90" spans="1:14">
      <c r="A90" s="138" t="s">
        <v>437</v>
      </c>
      <c r="B90" s="143" t="s">
        <v>188</v>
      </c>
      <c r="C90" s="140"/>
      <c r="D90" s="141">
        <v>0</v>
      </c>
      <c r="E90" s="141"/>
      <c r="F90" s="141"/>
      <c r="G90" s="141"/>
      <c r="H90" s="141"/>
      <c r="I90" s="141">
        <v>0</v>
      </c>
      <c r="J90" s="141"/>
      <c r="K90" s="141"/>
      <c r="L90" s="141">
        <v>0</v>
      </c>
      <c r="M90" s="142">
        <f t="shared" si="3"/>
        <v>0</v>
      </c>
    </row>
    <row r="91" spans="1:14">
      <c r="A91" s="138" t="s">
        <v>438</v>
      </c>
      <c r="B91" s="139" t="s">
        <v>189</v>
      </c>
      <c r="C91" s="140"/>
      <c r="D91" s="141">
        <v>0</v>
      </c>
      <c r="E91" s="141"/>
      <c r="F91" s="141"/>
      <c r="G91" s="141"/>
      <c r="H91" s="141">
        <v>-1000</v>
      </c>
      <c r="I91" s="141">
        <v>0</v>
      </c>
      <c r="J91" s="141">
        <v>-2000</v>
      </c>
      <c r="K91" s="141"/>
      <c r="L91" s="141">
        <v>0</v>
      </c>
      <c r="M91" s="142">
        <f t="shared" si="3"/>
        <v>-3000</v>
      </c>
    </row>
    <row r="92" spans="1:14">
      <c r="A92" s="138" t="s">
        <v>439</v>
      </c>
      <c r="B92" s="139" t="s">
        <v>190</v>
      </c>
      <c r="C92" s="140"/>
      <c r="D92" s="141">
        <v>0</v>
      </c>
      <c r="E92" s="141"/>
      <c r="F92" s="141"/>
      <c r="G92" s="141"/>
      <c r="H92" s="141"/>
      <c r="I92" s="141">
        <v>0</v>
      </c>
      <c r="J92" s="141"/>
      <c r="K92" s="141"/>
      <c r="L92" s="141">
        <v>0</v>
      </c>
      <c r="M92" s="142">
        <f t="shared" si="3"/>
        <v>0</v>
      </c>
    </row>
    <row r="93" spans="1:14">
      <c r="A93" s="138" t="s">
        <v>440</v>
      </c>
      <c r="B93" s="139" t="s">
        <v>191</v>
      </c>
      <c r="C93" s="140"/>
      <c r="D93" s="141">
        <v>0</v>
      </c>
      <c r="E93" s="141"/>
      <c r="F93" s="141"/>
      <c r="G93" s="141"/>
      <c r="H93" s="141"/>
      <c r="I93" s="141">
        <v>0</v>
      </c>
      <c r="J93" s="141">
        <v>2000</v>
      </c>
      <c r="K93" s="141"/>
      <c r="L93" s="141">
        <v>0</v>
      </c>
      <c r="M93" s="142">
        <f t="shared" si="3"/>
        <v>2000</v>
      </c>
    </row>
    <row r="94" spans="1:14">
      <c r="A94" s="138" t="s">
        <v>441</v>
      </c>
      <c r="B94" s="139" t="s">
        <v>192</v>
      </c>
      <c r="C94" s="140"/>
      <c r="D94" s="141">
        <v>0</v>
      </c>
      <c r="E94" s="141"/>
      <c r="F94" s="141"/>
      <c r="G94" s="141"/>
      <c r="H94" s="141"/>
      <c r="I94" s="141">
        <v>0</v>
      </c>
      <c r="J94" s="141"/>
      <c r="K94" s="141"/>
      <c r="L94" s="141">
        <v>0</v>
      </c>
      <c r="M94" s="142">
        <f t="shared" si="3"/>
        <v>0</v>
      </c>
    </row>
    <row r="95" spans="1:14">
      <c r="A95" s="148" t="s">
        <v>442</v>
      </c>
      <c r="B95" s="146" t="s">
        <v>193</v>
      </c>
      <c r="C95" s="149"/>
      <c r="D95" s="141">
        <v>0</v>
      </c>
      <c r="E95" s="141"/>
      <c r="F95" s="141"/>
      <c r="G95" s="141"/>
      <c r="H95" s="141"/>
      <c r="I95" s="141">
        <v>0</v>
      </c>
      <c r="J95" s="141"/>
      <c r="K95" s="141"/>
      <c r="L95" s="141">
        <v>0</v>
      </c>
      <c r="M95" s="142">
        <f t="shared" si="3"/>
        <v>0</v>
      </c>
    </row>
    <row r="96" spans="1:14">
      <c r="A96" s="138" t="s">
        <v>364</v>
      </c>
      <c r="B96" s="139" t="s">
        <v>194</v>
      </c>
      <c r="C96" s="140"/>
      <c r="D96" s="141">
        <v>0</v>
      </c>
      <c r="E96" s="141"/>
      <c r="F96" s="141"/>
      <c r="G96" s="141"/>
      <c r="H96" s="141"/>
      <c r="I96" s="141">
        <v>0</v>
      </c>
      <c r="J96" s="141">
        <v>-4000</v>
      </c>
      <c r="K96" s="141"/>
      <c r="L96" s="141">
        <v>0</v>
      </c>
      <c r="M96" s="142">
        <f t="shared" si="3"/>
        <v>-4000</v>
      </c>
    </row>
    <row r="97" spans="1:13">
      <c r="A97" s="138" t="s">
        <v>443</v>
      </c>
      <c r="B97" s="139" t="s">
        <v>195</v>
      </c>
      <c r="C97" s="140"/>
      <c r="D97" s="141">
        <v>-1829.83</v>
      </c>
      <c r="E97" s="141">
        <v>5500</v>
      </c>
      <c r="F97" s="141"/>
      <c r="G97" s="141">
        <v>2500</v>
      </c>
      <c r="H97" s="141">
        <v>-206</v>
      </c>
      <c r="I97" s="141">
        <v>-2000</v>
      </c>
      <c r="J97" s="141">
        <v>-21000</v>
      </c>
      <c r="K97" s="141"/>
      <c r="L97" s="141">
        <v>-359.8</v>
      </c>
      <c r="M97" s="142">
        <f t="shared" si="3"/>
        <v>-17395.63</v>
      </c>
    </row>
    <row r="98" spans="1:13">
      <c r="A98" s="138" t="s">
        <v>444</v>
      </c>
      <c r="B98" s="139" t="s">
        <v>196</v>
      </c>
      <c r="C98" s="140"/>
      <c r="D98" s="141">
        <v>-3500</v>
      </c>
      <c r="E98" s="141">
        <v>-2600</v>
      </c>
      <c r="F98" s="141">
        <v>1000</v>
      </c>
      <c r="G98" s="141">
        <v>1000</v>
      </c>
      <c r="H98" s="141">
        <v>-979.62</v>
      </c>
      <c r="I98" s="141">
        <v>500</v>
      </c>
      <c r="J98" s="141"/>
      <c r="K98" s="141"/>
      <c r="L98" s="141">
        <v>0</v>
      </c>
      <c r="M98" s="142">
        <f t="shared" si="3"/>
        <v>-4579.62</v>
      </c>
    </row>
    <row r="99" spans="1:13">
      <c r="A99" s="138" t="s">
        <v>445</v>
      </c>
      <c r="B99" s="139" t="s">
        <v>197</v>
      </c>
      <c r="C99" s="140"/>
      <c r="D99" s="150">
        <v>-400</v>
      </c>
      <c r="E99" s="141"/>
      <c r="F99" s="141"/>
      <c r="G99" s="141">
        <v>-1000</v>
      </c>
      <c r="H99" s="141">
        <v>-200</v>
      </c>
      <c r="I99" s="141">
        <v>0</v>
      </c>
      <c r="J99" s="141"/>
      <c r="K99" s="141"/>
      <c r="L99" s="141">
        <v>0</v>
      </c>
      <c r="M99" s="142">
        <f t="shared" si="3"/>
        <v>-1600</v>
      </c>
    </row>
    <row r="100" spans="1:13">
      <c r="A100" s="138" t="s">
        <v>446</v>
      </c>
      <c r="B100" s="139" t="s">
        <v>198</v>
      </c>
      <c r="C100" s="140"/>
      <c r="D100" s="150">
        <v>0</v>
      </c>
      <c r="E100" s="141"/>
      <c r="F100" s="141"/>
      <c r="G100" s="141"/>
      <c r="H100" s="141">
        <v>0</v>
      </c>
      <c r="I100" s="141">
        <v>0</v>
      </c>
      <c r="J100" s="141"/>
      <c r="K100" s="141"/>
      <c r="L100" s="141">
        <v>0</v>
      </c>
      <c r="M100" s="142">
        <f t="shared" si="3"/>
        <v>0</v>
      </c>
    </row>
    <row r="101" spans="1:13">
      <c r="A101" s="138" t="s">
        <v>447</v>
      </c>
      <c r="B101" s="139" t="s">
        <v>199</v>
      </c>
      <c r="C101" s="140"/>
      <c r="D101" s="141">
        <v>-500</v>
      </c>
      <c r="E101" s="141"/>
      <c r="F101" s="141"/>
      <c r="G101" s="141"/>
      <c r="H101" s="141">
        <v>-2188</v>
      </c>
      <c r="I101" s="141">
        <v>0</v>
      </c>
      <c r="J101" s="141"/>
      <c r="K101" s="141">
        <v>-501.2</v>
      </c>
      <c r="L101" s="141">
        <v>-167.05</v>
      </c>
      <c r="M101" s="142">
        <f t="shared" si="3"/>
        <v>-3356.25</v>
      </c>
    </row>
    <row r="102" spans="1:13">
      <c r="A102" s="138" t="s">
        <v>448</v>
      </c>
      <c r="B102" s="139" t="s">
        <v>200</v>
      </c>
      <c r="C102" s="140"/>
      <c r="D102" s="141">
        <v>0</v>
      </c>
      <c r="E102" s="141"/>
      <c r="F102" s="141"/>
      <c r="G102" s="141"/>
      <c r="H102" s="141">
        <v>0</v>
      </c>
      <c r="I102" s="141">
        <v>0</v>
      </c>
      <c r="J102" s="141"/>
      <c r="K102" s="141"/>
      <c r="L102" s="141">
        <v>0</v>
      </c>
      <c r="M102" s="142">
        <f t="shared" si="3"/>
        <v>0</v>
      </c>
    </row>
    <row r="103" spans="1:13">
      <c r="A103" s="138" t="s">
        <v>449</v>
      </c>
      <c r="B103" s="139" t="s">
        <v>201</v>
      </c>
      <c r="C103" s="140"/>
      <c r="D103" s="141">
        <v>0</v>
      </c>
      <c r="E103" s="141">
        <v>-2900</v>
      </c>
      <c r="F103" s="141"/>
      <c r="G103" s="141"/>
      <c r="H103" s="141">
        <v>0</v>
      </c>
      <c r="I103" s="141">
        <v>0</v>
      </c>
      <c r="J103" s="141"/>
      <c r="K103" s="141">
        <v>-604.01</v>
      </c>
      <c r="L103" s="141">
        <v>0</v>
      </c>
      <c r="M103" s="142">
        <f t="shared" si="3"/>
        <v>-3504.01</v>
      </c>
    </row>
    <row r="104" spans="1:13">
      <c r="A104" s="138" t="s">
        <v>367</v>
      </c>
      <c r="B104" s="139" t="s">
        <v>202</v>
      </c>
      <c r="C104" s="140"/>
      <c r="D104" s="141">
        <v>0</v>
      </c>
      <c r="E104" s="141"/>
      <c r="F104" s="141"/>
      <c r="G104" s="141"/>
      <c r="H104" s="141">
        <v>0</v>
      </c>
      <c r="I104" s="141">
        <v>0</v>
      </c>
      <c r="J104" s="141">
        <v>-3000</v>
      </c>
      <c r="K104" s="141"/>
      <c r="L104" s="141">
        <v>0</v>
      </c>
      <c r="M104" s="142">
        <f t="shared" si="3"/>
        <v>-3000</v>
      </c>
    </row>
    <row r="105" spans="1:13">
      <c r="A105" s="138" t="s">
        <v>450</v>
      </c>
      <c r="B105" s="139" t="s">
        <v>203</v>
      </c>
      <c r="C105" s="140"/>
      <c r="D105" s="141">
        <v>0</v>
      </c>
      <c r="E105" s="141"/>
      <c r="F105" s="141"/>
      <c r="G105" s="141"/>
      <c r="H105" s="141">
        <v>0</v>
      </c>
      <c r="I105" s="141">
        <v>0</v>
      </c>
      <c r="J105" s="141"/>
      <c r="K105" s="141"/>
      <c r="L105" s="141">
        <v>0</v>
      </c>
      <c r="M105" s="142">
        <f t="shared" si="3"/>
        <v>0</v>
      </c>
    </row>
    <row r="106" spans="1:13">
      <c r="A106" s="138" t="s">
        <v>451</v>
      </c>
      <c r="B106" s="143" t="s">
        <v>204</v>
      </c>
      <c r="C106" s="140"/>
      <c r="D106" s="150">
        <v>0</v>
      </c>
      <c r="E106" s="141"/>
      <c r="F106" s="141"/>
      <c r="G106" s="141"/>
      <c r="H106" s="141">
        <v>-24</v>
      </c>
      <c r="I106" s="141">
        <v>0</v>
      </c>
      <c r="J106" s="141"/>
      <c r="K106" s="141"/>
      <c r="L106" s="141">
        <v>0</v>
      </c>
      <c r="M106" s="142">
        <f t="shared" si="3"/>
        <v>-24</v>
      </c>
    </row>
    <row r="107" spans="1:13">
      <c r="A107" s="138" t="s">
        <v>452</v>
      </c>
      <c r="B107" s="139" t="s">
        <v>205</v>
      </c>
      <c r="C107" s="140"/>
      <c r="D107" s="141">
        <v>0</v>
      </c>
      <c r="E107" s="141"/>
      <c r="F107" s="141"/>
      <c r="G107" s="141"/>
      <c r="H107" s="141">
        <v>0</v>
      </c>
      <c r="I107" s="141">
        <v>0</v>
      </c>
      <c r="J107" s="141">
        <v>-25000</v>
      </c>
      <c r="K107" s="141"/>
      <c r="L107" s="141">
        <v>0</v>
      </c>
      <c r="M107" s="142">
        <f t="shared" si="3"/>
        <v>-25000</v>
      </c>
    </row>
    <row r="108" spans="1:13">
      <c r="A108" s="138" t="s">
        <v>453</v>
      </c>
      <c r="B108" s="139" t="s">
        <v>206</v>
      </c>
      <c r="C108" s="140"/>
      <c r="D108" s="141">
        <v>0</v>
      </c>
      <c r="E108" s="141"/>
      <c r="F108" s="141"/>
      <c r="G108" s="141"/>
      <c r="H108" s="141">
        <v>0</v>
      </c>
      <c r="I108" s="141">
        <v>0</v>
      </c>
      <c r="J108" s="141"/>
      <c r="K108" s="141"/>
      <c r="L108" s="141">
        <v>0</v>
      </c>
      <c r="M108" s="142">
        <f t="shared" si="3"/>
        <v>0</v>
      </c>
    </row>
    <row r="109" spans="1:13">
      <c r="A109" s="138" t="s">
        <v>454</v>
      </c>
      <c r="B109" s="139" t="s">
        <v>207</v>
      </c>
      <c r="C109" s="140"/>
      <c r="D109" s="141">
        <v>0</v>
      </c>
      <c r="E109" s="141"/>
      <c r="F109" s="141"/>
      <c r="G109" s="141"/>
      <c r="H109" s="141">
        <v>0</v>
      </c>
      <c r="I109" s="141">
        <v>0</v>
      </c>
      <c r="J109" s="141">
        <v>-1800</v>
      </c>
      <c r="K109" s="141"/>
      <c r="L109" s="141">
        <v>0</v>
      </c>
      <c r="M109" s="142">
        <f t="shared" si="3"/>
        <v>-1800</v>
      </c>
    </row>
    <row r="110" spans="1:13">
      <c r="A110" s="138" t="s">
        <v>455</v>
      </c>
      <c r="B110" s="139" t="s">
        <v>208</v>
      </c>
      <c r="C110" s="140"/>
      <c r="D110" s="141">
        <v>0</v>
      </c>
      <c r="E110" s="141"/>
      <c r="F110" s="141"/>
      <c r="G110" s="141"/>
      <c r="H110" s="141">
        <v>0</v>
      </c>
      <c r="I110" s="141">
        <v>0</v>
      </c>
      <c r="J110" s="141"/>
      <c r="K110" s="141"/>
      <c r="L110" s="141">
        <v>0</v>
      </c>
      <c r="M110" s="142">
        <f t="shared" si="3"/>
        <v>0</v>
      </c>
    </row>
    <row r="111" spans="1:13">
      <c r="A111" s="138" t="s">
        <v>363</v>
      </c>
      <c r="B111" s="139" t="s">
        <v>209</v>
      </c>
      <c r="C111" s="140"/>
      <c r="D111" s="141">
        <v>0</v>
      </c>
      <c r="E111" s="141">
        <v>-500</v>
      </c>
      <c r="F111" s="141">
        <v>-173.72</v>
      </c>
      <c r="G111" s="141">
        <v>2000</v>
      </c>
      <c r="H111" s="141">
        <v>-5</v>
      </c>
      <c r="I111" s="141">
        <v>1000</v>
      </c>
      <c r="J111" s="141">
        <v>-56300</v>
      </c>
      <c r="K111" s="141">
        <v>-2160</v>
      </c>
      <c r="L111" s="141">
        <v>-65.2</v>
      </c>
      <c r="M111" s="142">
        <f t="shared" si="3"/>
        <v>-56203.92</v>
      </c>
    </row>
    <row r="112" spans="1:13">
      <c r="A112" s="138" t="s">
        <v>775</v>
      </c>
      <c r="B112" s="139" t="s">
        <v>774</v>
      </c>
      <c r="C112" s="140"/>
      <c r="D112" s="141">
        <v>0</v>
      </c>
      <c r="E112" s="141"/>
      <c r="F112" s="141"/>
      <c r="G112" s="141"/>
      <c r="H112" s="141">
        <v>0</v>
      </c>
      <c r="I112" s="141">
        <v>0</v>
      </c>
      <c r="J112" s="160"/>
      <c r="K112" s="141"/>
      <c r="L112" s="141">
        <v>0</v>
      </c>
      <c r="M112" s="142">
        <f t="shared" si="3"/>
        <v>0</v>
      </c>
    </row>
    <row r="113" spans="1:13">
      <c r="A113" s="138" t="s">
        <v>456</v>
      </c>
      <c r="B113" s="139" t="s">
        <v>210</v>
      </c>
      <c r="C113" s="140"/>
      <c r="D113" s="150">
        <v>0</v>
      </c>
      <c r="E113" s="141"/>
      <c r="F113" s="141"/>
      <c r="G113" s="141"/>
      <c r="H113" s="141">
        <v>0</v>
      </c>
      <c r="I113" s="141">
        <v>0</v>
      </c>
      <c r="J113" s="141">
        <v>980</v>
      </c>
      <c r="K113" s="141"/>
      <c r="L113" s="141">
        <v>0</v>
      </c>
      <c r="M113" s="142">
        <f t="shared" si="3"/>
        <v>980</v>
      </c>
    </row>
    <row r="114" spans="1:13">
      <c r="A114" s="151" t="s">
        <v>457</v>
      </c>
      <c r="B114" s="137" t="s">
        <v>211</v>
      </c>
      <c r="C114" s="133"/>
      <c r="D114" s="135">
        <v>0</v>
      </c>
      <c r="E114" s="135"/>
      <c r="F114" s="135"/>
      <c r="G114" s="135"/>
      <c r="H114" s="135"/>
      <c r="I114" s="135">
        <v>0</v>
      </c>
      <c r="J114" s="135"/>
      <c r="K114" s="135"/>
      <c r="L114" s="135">
        <v>0</v>
      </c>
      <c r="M114" s="134">
        <f t="shared" si="3"/>
        <v>0</v>
      </c>
    </row>
    <row r="115" spans="1:13">
      <c r="A115" s="151" t="s">
        <v>458</v>
      </c>
      <c r="B115" s="137" t="s">
        <v>212</v>
      </c>
      <c r="C115" s="133"/>
      <c r="D115" s="135">
        <v>0</v>
      </c>
      <c r="E115" s="135"/>
      <c r="F115" s="135"/>
      <c r="G115" s="135"/>
      <c r="H115" s="135"/>
      <c r="I115" s="135">
        <v>0</v>
      </c>
      <c r="J115" s="135"/>
      <c r="K115" s="135"/>
      <c r="L115" s="135">
        <v>0</v>
      </c>
      <c r="M115" s="134">
        <f t="shared" si="3"/>
        <v>0</v>
      </c>
    </row>
    <row r="116" spans="1:13">
      <c r="A116" s="138" t="s">
        <v>459</v>
      </c>
      <c r="B116" s="139" t="s">
        <v>213</v>
      </c>
      <c r="C116" s="140"/>
      <c r="D116" s="141">
        <v>0</v>
      </c>
      <c r="E116" s="141"/>
      <c r="F116" s="141"/>
      <c r="G116" s="141"/>
      <c r="H116" s="141"/>
      <c r="I116" s="141">
        <v>0</v>
      </c>
      <c r="J116" s="141"/>
      <c r="K116" s="141"/>
      <c r="L116" s="141">
        <v>0</v>
      </c>
      <c r="M116" s="142">
        <f t="shared" si="3"/>
        <v>0</v>
      </c>
    </row>
    <row r="117" spans="1:13">
      <c r="A117" s="138" t="s">
        <v>460</v>
      </c>
      <c r="B117" s="139" t="s">
        <v>214</v>
      </c>
      <c r="C117" s="140"/>
      <c r="D117" s="141">
        <v>0</v>
      </c>
      <c r="E117" s="141"/>
      <c r="F117" s="141"/>
      <c r="G117" s="141"/>
      <c r="H117" s="141"/>
      <c r="I117" s="141">
        <v>0</v>
      </c>
      <c r="J117" s="141"/>
      <c r="K117" s="141"/>
      <c r="L117" s="141">
        <v>0</v>
      </c>
      <c r="M117" s="142">
        <f t="shared" si="3"/>
        <v>0</v>
      </c>
    </row>
    <row r="118" spans="1:13">
      <c r="A118" s="138" t="s">
        <v>215</v>
      </c>
      <c r="B118" s="139" t="s">
        <v>216</v>
      </c>
      <c r="C118" s="140"/>
      <c r="D118" s="141">
        <v>0</v>
      </c>
      <c r="E118" s="141"/>
      <c r="F118" s="141"/>
      <c r="G118" s="141"/>
      <c r="H118" s="141"/>
      <c r="I118" s="141">
        <v>0</v>
      </c>
      <c r="J118" s="141"/>
      <c r="K118" s="141"/>
      <c r="L118" s="141">
        <v>0</v>
      </c>
      <c r="M118" s="142">
        <f t="shared" si="3"/>
        <v>0</v>
      </c>
    </row>
    <row r="119" spans="1:13">
      <c r="A119" s="138" t="s">
        <v>2</v>
      </c>
      <c r="B119" s="139" t="s">
        <v>217</v>
      </c>
      <c r="C119" s="140"/>
      <c r="D119" s="141">
        <v>0</v>
      </c>
      <c r="E119" s="141"/>
      <c r="F119" s="141"/>
      <c r="G119" s="141"/>
      <c r="H119" s="141"/>
      <c r="I119" s="141">
        <v>0</v>
      </c>
      <c r="J119" s="141"/>
      <c r="K119" s="141"/>
      <c r="L119" s="141">
        <v>0</v>
      </c>
      <c r="M119" s="142">
        <f t="shared" si="3"/>
        <v>0</v>
      </c>
    </row>
    <row r="120" spans="1:13">
      <c r="A120" s="138" t="s">
        <v>4</v>
      </c>
      <c r="B120" s="139" t="s">
        <v>218</v>
      </c>
      <c r="C120" s="140"/>
      <c r="D120" s="141">
        <v>0</v>
      </c>
      <c r="E120" s="141"/>
      <c r="F120" s="141"/>
      <c r="G120" s="141"/>
      <c r="H120" s="141"/>
      <c r="I120" s="141">
        <v>0</v>
      </c>
      <c r="J120" s="141"/>
      <c r="K120" s="141"/>
      <c r="L120" s="141">
        <v>0</v>
      </c>
      <c r="M120" s="142">
        <f t="shared" si="3"/>
        <v>0</v>
      </c>
    </row>
    <row r="121" spans="1:13">
      <c r="A121" s="138" t="s">
        <v>6</v>
      </c>
      <c r="B121" s="139" t="s">
        <v>219</v>
      </c>
      <c r="C121" s="140"/>
      <c r="D121" s="141">
        <v>0</v>
      </c>
      <c r="E121" s="141"/>
      <c r="F121" s="141"/>
      <c r="G121" s="141"/>
      <c r="H121" s="141"/>
      <c r="I121" s="141">
        <v>0</v>
      </c>
      <c r="J121" s="141"/>
      <c r="K121" s="141"/>
      <c r="L121" s="141">
        <v>0</v>
      </c>
      <c r="M121" s="142">
        <f t="shared" si="3"/>
        <v>0</v>
      </c>
    </row>
    <row r="122" spans="1:13">
      <c r="A122" s="138" t="s">
        <v>8</v>
      </c>
      <c r="B122" s="139" t="s">
        <v>220</v>
      </c>
      <c r="C122" s="140"/>
      <c r="D122" s="150">
        <v>-1259.21</v>
      </c>
      <c r="E122" s="141">
        <v>409.21</v>
      </c>
      <c r="F122" s="141"/>
      <c r="G122" s="141"/>
      <c r="H122" s="141">
        <v>0</v>
      </c>
      <c r="I122" s="141">
        <v>0</v>
      </c>
      <c r="J122" s="141"/>
      <c r="K122" s="160"/>
      <c r="L122" s="141">
        <v>0</v>
      </c>
      <c r="M122" s="142">
        <f t="shared" si="3"/>
        <v>-850</v>
      </c>
    </row>
    <row r="123" spans="1:13">
      <c r="A123" s="148" t="s">
        <v>10</v>
      </c>
      <c r="B123" s="146" t="s">
        <v>221</v>
      </c>
      <c r="C123" s="149"/>
      <c r="D123" s="141">
        <v>0</v>
      </c>
      <c r="E123" s="141">
        <v>-270</v>
      </c>
      <c r="F123" s="141"/>
      <c r="G123" s="141"/>
      <c r="H123" s="141">
        <v>0</v>
      </c>
      <c r="I123" s="141">
        <v>0</v>
      </c>
      <c r="J123" s="141"/>
      <c r="K123" s="141"/>
      <c r="L123" s="141">
        <v>0</v>
      </c>
      <c r="M123" s="142">
        <f t="shared" si="3"/>
        <v>-270</v>
      </c>
    </row>
    <row r="124" spans="1:13">
      <c r="A124" s="138" t="s">
        <v>11</v>
      </c>
      <c r="B124" s="139" t="s">
        <v>222</v>
      </c>
      <c r="C124" s="140"/>
      <c r="D124" s="150">
        <v>-86.96</v>
      </c>
      <c r="E124" s="141">
        <v>-1825.46</v>
      </c>
      <c r="F124" s="141">
        <v>-196.02</v>
      </c>
      <c r="G124" s="141"/>
      <c r="H124" s="141">
        <v>0</v>
      </c>
      <c r="I124" s="141">
        <v>0</v>
      </c>
      <c r="J124" s="141">
        <v>13877.86</v>
      </c>
      <c r="K124" s="141"/>
      <c r="L124" s="141">
        <v>0</v>
      </c>
      <c r="M124" s="142">
        <f t="shared" si="3"/>
        <v>11769.42</v>
      </c>
    </row>
    <row r="125" spans="1:13">
      <c r="A125" s="138" t="s">
        <v>12</v>
      </c>
      <c r="B125" s="139" t="s">
        <v>223</v>
      </c>
      <c r="C125" s="140"/>
      <c r="D125" s="141">
        <v>0</v>
      </c>
      <c r="E125" s="141"/>
      <c r="F125" s="141"/>
      <c r="G125" s="141"/>
      <c r="H125" s="141">
        <v>-202.34</v>
      </c>
      <c r="I125" s="141">
        <v>0</v>
      </c>
      <c r="J125" s="141"/>
      <c r="K125" s="141"/>
      <c r="L125" s="141">
        <v>0</v>
      </c>
      <c r="M125" s="142">
        <f t="shared" si="3"/>
        <v>-202.34</v>
      </c>
    </row>
    <row r="126" spans="1:13">
      <c r="A126" s="138" t="s">
        <v>14</v>
      </c>
      <c r="B126" s="139" t="s">
        <v>224</v>
      </c>
      <c r="C126" s="140"/>
      <c r="D126" s="141">
        <v>0</v>
      </c>
      <c r="E126" s="141"/>
      <c r="F126" s="141"/>
      <c r="G126" s="141"/>
      <c r="H126" s="141">
        <v>0</v>
      </c>
      <c r="I126" s="141">
        <v>0</v>
      </c>
      <c r="J126" s="141"/>
      <c r="K126" s="141"/>
      <c r="L126" s="141">
        <v>0</v>
      </c>
      <c r="M126" s="142">
        <f t="shared" si="3"/>
        <v>0</v>
      </c>
    </row>
    <row r="127" spans="1:13">
      <c r="A127" s="138" t="s">
        <v>16</v>
      </c>
      <c r="B127" s="139" t="s">
        <v>225</v>
      </c>
      <c r="C127" s="140"/>
      <c r="D127" s="141">
        <v>0</v>
      </c>
      <c r="E127" s="141"/>
      <c r="F127" s="141"/>
      <c r="G127" s="141"/>
      <c r="H127" s="141">
        <v>0</v>
      </c>
      <c r="I127" s="141">
        <v>0</v>
      </c>
      <c r="J127" s="141"/>
      <c r="K127" s="141"/>
      <c r="L127" s="141">
        <v>0</v>
      </c>
      <c r="M127" s="142">
        <f t="shared" si="3"/>
        <v>0</v>
      </c>
    </row>
    <row r="128" spans="1:13">
      <c r="A128" s="138" t="s">
        <v>18</v>
      </c>
      <c r="B128" s="139" t="s">
        <v>226</v>
      </c>
      <c r="C128" s="140"/>
      <c r="D128" s="141">
        <v>0</v>
      </c>
      <c r="E128" s="141"/>
      <c r="F128" s="141">
        <v>7691.6</v>
      </c>
      <c r="G128" s="141"/>
      <c r="H128" s="141">
        <v>-210.4</v>
      </c>
      <c r="I128" s="141">
        <v>0</v>
      </c>
      <c r="J128" s="141"/>
      <c r="K128" s="141"/>
      <c r="L128" s="141">
        <v>0</v>
      </c>
      <c r="M128" s="142">
        <f t="shared" si="3"/>
        <v>7481.2000000000007</v>
      </c>
    </row>
    <row r="129" spans="1:13">
      <c r="A129" s="138" t="s">
        <v>20</v>
      </c>
      <c r="B129" s="139" t="s">
        <v>227</v>
      </c>
      <c r="C129" s="140"/>
      <c r="D129" s="150">
        <v>0</v>
      </c>
      <c r="E129" s="141"/>
      <c r="F129" s="141"/>
      <c r="G129" s="141"/>
      <c r="H129" s="141">
        <v>0</v>
      </c>
      <c r="I129" s="141">
        <v>0</v>
      </c>
      <c r="J129" s="141"/>
      <c r="K129" s="141"/>
      <c r="L129" s="141">
        <v>500</v>
      </c>
      <c r="M129" s="142">
        <f t="shared" si="3"/>
        <v>500</v>
      </c>
    </row>
    <row r="130" spans="1:13">
      <c r="A130" s="138" t="s">
        <v>22</v>
      </c>
      <c r="B130" s="139" t="s">
        <v>228</v>
      </c>
      <c r="C130" s="140"/>
      <c r="D130" s="150">
        <v>0</v>
      </c>
      <c r="E130" s="141">
        <v>-818.61</v>
      </c>
      <c r="F130" s="141"/>
      <c r="G130" s="141">
        <v>-1500</v>
      </c>
      <c r="H130" s="141">
        <v>-349.25</v>
      </c>
      <c r="I130" s="141">
        <v>0</v>
      </c>
      <c r="J130" s="141"/>
      <c r="K130" s="141"/>
      <c r="L130" s="141">
        <v>0</v>
      </c>
      <c r="M130" s="142">
        <f t="shared" si="3"/>
        <v>-2667.86</v>
      </c>
    </row>
    <row r="131" spans="1:13">
      <c r="A131" s="138" t="s">
        <v>24</v>
      </c>
      <c r="B131" s="139" t="s">
        <v>229</v>
      </c>
      <c r="C131" s="140"/>
      <c r="D131" s="141">
        <v>-500</v>
      </c>
      <c r="E131" s="141"/>
      <c r="F131" s="141">
        <v>-150.21</v>
      </c>
      <c r="G131" s="141">
        <v>1000</v>
      </c>
      <c r="H131" s="141">
        <v>0</v>
      </c>
      <c r="I131" s="141">
        <v>0</v>
      </c>
      <c r="J131" s="141"/>
      <c r="K131" s="141"/>
      <c r="L131" s="141">
        <v>0</v>
      </c>
      <c r="M131" s="142">
        <f t="shared" si="3"/>
        <v>349.78999999999996</v>
      </c>
    </row>
    <row r="132" spans="1:13">
      <c r="A132" s="138" t="s">
        <v>26</v>
      </c>
      <c r="B132" s="139" t="s">
        <v>230</v>
      </c>
      <c r="C132" s="140"/>
      <c r="D132" s="141">
        <v>-2000</v>
      </c>
      <c r="E132" s="141">
        <v>-18</v>
      </c>
      <c r="F132" s="141">
        <v>-2895</v>
      </c>
      <c r="G132" s="141"/>
      <c r="H132" s="141">
        <v>-1373.83</v>
      </c>
      <c r="I132" s="141">
        <v>0</v>
      </c>
      <c r="J132" s="141">
        <v>4350</v>
      </c>
      <c r="K132" s="141"/>
      <c r="L132" s="141">
        <v>0</v>
      </c>
      <c r="M132" s="142">
        <f t="shared" si="3"/>
        <v>-1936.83</v>
      </c>
    </row>
    <row r="133" spans="1:13">
      <c r="A133" s="138" t="s">
        <v>27</v>
      </c>
      <c r="B133" s="139" t="s">
        <v>231</v>
      </c>
      <c r="C133" s="140"/>
      <c r="D133" s="150">
        <v>0</v>
      </c>
      <c r="E133" s="141"/>
      <c r="F133" s="141"/>
      <c r="G133" s="141">
        <v>-1000</v>
      </c>
      <c r="H133" s="141">
        <v>-150</v>
      </c>
      <c r="I133" s="141">
        <v>0</v>
      </c>
      <c r="J133" s="141"/>
      <c r="K133" s="141"/>
      <c r="L133" s="141">
        <v>0</v>
      </c>
      <c r="M133" s="142">
        <f t="shared" si="3"/>
        <v>-1150</v>
      </c>
    </row>
    <row r="134" spans="1:13">
      <c r="A134" s="138" t="s">
        <v>29</v>
      </c>
      <c r="B134" s="139" t="s">
        <v>232</v>
      </c>
      <c r="C134" s="140"/>
      <c r="D134" s="150">
        <v>0</v>
      </c>
      <c r="E134" s="141"/>
      <c r="F134" s="141"/>
      <c r="G134" s="141"/>
      <c r="H134" s="141">
        <v>0</v>
      </c>
      <c r="I134" s="141">
        <v>0</v>
      </c>
      <c r="J134" s="141"/>
      <c r="K134" s="141"/>
      <c r="L134" s="141">
        <v>0</v>
      </c>
      <c r="M134" s="142">
        <f t="shared" si="3"/>
        <v>0</v>
      </c>
    </row>
    <row r="135" spans="1:13">
      <c r="A135" s="138" t="s">
        <v>31</v>
      </c>
      <c r="B135" s="139" t="s">
        <v>233</v>
      </c>
      <c r="C135" s="140"/>
      <c r="D135" s="141">
        <v>0</v>
      </c>
      <c r="E135" s="141"/>
      <c r="F135" s="141"/>
      <c r="G135" s="141"/>
      <c r="H135" s="141">
        <v>0</v>
      </c>
      <c r="I135" s="141">
        <v>0</v>
      </c>
      <c r="J135" s="141"/>
      <c r="K135" s="141"/>
      <c r="L135" s="141">
        <v>0</v>
      </c>
      <c r="M135" s="142">
        <f t="shared" si="3"/>
        <v>0</v>
      </c>
    </row>
    <row r="136" spans="1:13">
      <c r="A136" s="138" t="s">
        <v>33</v>
      </c>
      <c r="B136" s="139" t="s">
        <v>234</v>
      </c>
      <c r="C136" s="140"/>
      <c r="D136" s="141">
        <v>0</v>
      </c>
      <c r="E136" s="141"/>
      <c r="F136" s="141"/>
      <c r="G136" s="141"/>
      <c r="H136" s="141">
        <v>0</v>
      </c>
      <c r="I136" s="141">
        <v>0</v>
      </c>
      <c r="J136" s="141"/>
      <c r="K136" s="141"/>
      <c r="L136" s="141">
        <v>0</v>
      </c>
      <c r="M136" s="142">
        <f t="shared" si="3"/>
        <v>0</v>
      </c>
    </row>
    <row r="137" spans="1:13">
      <c r="A137" s="138" t="s">
        <v>35</v>
      </c>
      <c r="B137" s="139" t="s">
        <v>235</v>
      </c>
      <c r="C137" s="140"/>
      <c r="D137" s="141">
        <v>-154</v>
      </c>
      <c r="E137" s="141">
        <v>-5000</v>
      </c>
      <c r="F137" s="141"/>
      <c r="G137" s="141"/>
      <c r="H137" s="141">
        <v>0</v>
      </c>
      <c r="I137" s="141">
        <v>-1300</v>
      </c>
      <c r="J137" s="141"/>
      <c r="K137" s="141">
        <v>-590.5</v>
      </c>
      <c r="L137" s="141">
        <v>-14.27</v>
      </c>
      <c r="M137" s="142">
        <f t="shared" si="3"/>
        <v>-7058.77</v>
      </c>
    </row>
    <row r="138" spans="1:13">
      <c r="A138" s="138" t="s">
        <v>37</v>
      </c>
      <c r="B138" s="139" t="s">
        <v>236</v>
      </c>
      <c r="C138" s="140"/>
      <c r="D138" s="141">
        <v>0</v>
      </c>
      <c r="E138" s="141"/>
      <c r="F138" s="141"/>
      <c r="G138" s="141"/>
      <c r="H138" s="141">
        <v>0</v>
      </c>
      <c r="I138" s="141">
        <v>0</v>
      </c>
      <c r="J138" s="141"/>
      <c r="K138" s="141"/>
      <c r="L138" s="141">
        <v>0</v>
      </c>
      <c r="M138" s="142">
        <f t="shared" si="3"/>
        <v>0</v>
      </c>
    </row>
    <row r="139" spans="1:13">
      <c r="A139" s="138" t="s">
        <v>39</v>
      </c>
      <c r="B139" s="139" t="s">
        <v>237</v>
      </c>
      <c r="C139" s="140"/>
      <c r="D139" s="141">
        <v>0</v>
      </c>
      <c r="E139" s="141"/>
      <c r="F139" s="141"/>
      <c r="G139" s="141"/>
      <c r="H139" s="141">
        <v>0</v>
      </c>
      <c r="I139" s="141">
        <v>0</v>
      </c>
      <c r="J139" s="141"/>
      <c r="K139" s="141"/>
      <c r="L139" s="141">
        <v>0</v>
      </c>
      <c r="M139" s="142">
        <f t="shared" si="3"/>
        <v>0</v>
      </c>
    </row>
    <row r="140" spans="1:13">
      <c r="A140" s="138" t="s">
        <v>41</v>
      </c>
      <c r="B140" s="139" t="s">
        <v>238</v>
      </c>
      <c r="C140" s="140"/>
      <c r="D140" s="141">
        <v>0</v>
      </c>
      <c r="E140" s="141"/>
      <c r="F140" s="141"/>
      <c r="G140" s="141"/>
      <c r="H140" s="141">
        <v>0</v>
      </c>
      <c r="I140" s="141">
        <v>0</v>
      </c>
      <c r="J140" s="141"/>
      <c r="K140" s="141"/>
      <c r="L140" s="141">
        <v>0</v>
      </c>
      <c r="M140" s="142">
        <f t="shared" si="3"/>
        <v>0</v>
      </c>
    </row>
    <row r="141" spans="1:13">
      <c r="A141" s="138" t="s">
        <v>43</v>
      </c>
      <c r="B141" s="139" t="s">
        <v>239</v>
      </c>
      <c r="C141" s="140"/>
      <c r="D141" s="150">
        <v>0</v>
      </c>
      <c r="E141" s="141"/>
      <c r="F141" s="141"/>
      <c r="G141" s="141"/>
      <c r="H141" s="141">
        <v>0</v>
      </c>
      <c r="I141" s="141">
        <v>0</v>
      </c>
      <c r="J141" s="141"/>
      <c r="K141" s="141"/>
      <c r="L141" s="141">
        <v>0</v>
      </c>
      <c r="M141" s="142">
        <f t="shared" si="3"/>
        <v>0</v>
      </c>
    </row>
    <row r="142" spans="1:13">
      <c r="A142" s="138" t="s">
        <v>45</v>
      </c>
      <c r="B142" s="139" t="s">
        <v>240</v>
      </c>
      <c r="C142" s="140"/>
      <c r="D142" s="141">
        <v>0</v>
      </c>
      <c r="E142" s="141">
        <v>-32</v>
      </c>
      <c r="F142" s="141"/>
      <c r="G142" s="141"/>
      <c r="H142" s="141">
        <v>0</v>
      </c>
      <c r="I142" s="141">
        <v>0</v>
      </c>
      <c r="J142" s="141"/>
      <c r="K142" s="141"/>
      <c r="L142" s="141">
        <v>0</v>
      </c>
      <c r="M142" s="142">
        <f t="shared" si="3"/>
        <v>-32</v>
      </c>
    </row>
    <row r="143" spans="1:13">
      <c r="A143" s="138" t="s">
        <v>47</v>
      </c>
      <c r="B143" s="139" t="s">
        <v>241</v>
      </c>
      <c r="C143" s="140"/>
      <c r="D143" s="150">
        <v>1500</v>
      </c>
      <c r="E143" s="141"/>
      <c r="F143" s="141"/>
      <c r="G143" s="141"/>
      <c r="H143" s="141">
        <v>-315.70999999999998</v>
      </c>
      <c r="I143" s="141">
        <v>0</v>
      </c>
      <c r="J143" s="141"/>
      <c r="K143" s="160">
        <v>-38.26</v>
      </c>
      <c r="L143" s="141">
        <v>0</v>
      </c>
      <c r="M143" s="142">
        <f t="shared" si="3"/>
        <v>1146.03</v>
      </c>
    </row>
    <row r="144" spans="1:13">
      <c r="A144" s="138" t="s">
        <v>49</v>
      </c>
      <c r="B144" s="139" t="s">
        <v>242</v>
      </c>
      <c r="C144" s="140"/>
      <c r="D144" s="141">
        <v>0</v>
      </c>
      <c r="E144" s="141"/>
      <c r="F144" s="141"/>
      <c r="G144" s="141"/>
      <c r="H144" s="141">
        <v>0</v>
      </c>
      <c r="I144" s="141">
        <v>0</v>
      </c>
      <c r="J144" s="141"/>
      <c r="K144" s="141"/>
      <c r="L144" s="141">
        <v>0</v>
      </c>
      <c r="M144" s="142">
        <f t="shared" si="3"/>
        <v>0</v>
      </c>
    </row>
    <row r="145" spans="1:13">
      <c r="A145" s="138" t="s">
        <v>51</v>
      </c>
      <c r="B145" s="139" t="s">
        <v>243</v>
      </c>
      <c r="C145" s="140"/>
      <c r="D145" s="141">
        <v>0</v>
      </c>
      <c r="E145" s="141"/>
      <c r="F145" s="141"/>
      <c r="G145" s="141"/>
      <c r="H145" s="141">
        <v>0</v>
      </c>
      <c r="I145" s="141">
        <v>0</v>
      </c>
      <c r="J145" s="141"/>
      <c r="K145" s="141"/>
      <c r="L145" s="141">
        <v>0</v>
      </c>
      <c r="M145" s="142">
        <f t="shared" si="3"/>
        <v>0</v>
      </c>
    </row>
    <row r="146" spans="1:13">
      <c r="A146" s="138" t="s">
        <v>53</v>
      </c>
      <c r="B146" s="139" t="s">
        <v>244</v>
      </c>
      <c r="C146" s="140"/>
      <c r="D146" s="141">
        <v>0</v>
      </c>
      <c r="E146" s="141"/>
      <c r="F146" s="141"/>
      <c r="G146" s="141"/>
      <c r="H146" s="141">
        <v>0</v>
      </c>
      <c r="I146" s="141">
        <v>0</v>
      </c>
      <c r="J146" s="141">
        <v>4000</v>
      </c>
      <c r="K146" s="141"/>
      <c r="L146" s="141">
        <v>0</v>
      </c>
      <c r="M146" s="142">
        <f t="shared" si="3"/>
        <v>4000</v>
      </c>
    </row>
    <row r="147" spans="1:13">
      <c r="A147" s="138" t="s">
        <v>55</v>
      </c>
      <c r="B147" s="139" t="s">
        <v>245</v>
      </c>
      <c r="C147" s="140"/>
      <c r="D147" s="141">
        <v>0</v>
      </c>
      <c r="E147" s="141"/>
      <c r="F147" s="141"/>
      <c r="G147" s="141"/>
      <c r="H147" s="141">
        <v>0</v>
      </c>
      <c r="I147" s="141">
        <v>0</v>
      </c>
      <c r="J147" s="141"/>
      <c r="K147" s="141"/>
      <c r="L147" s="141">
        <v>0</v>
      </c>
      <c r="M147" s="142">
        <f t="shared" si="3"/>
        <v>0</v>
      </c>
    </row>
    <row r="148" spans="1:13">
      <c r="A148" s="138" t="s">
        <v>57</v>
      </c>
      <c r="B148" s="139" t="s">
        <v>246</v>
      </c>
      <c r="C148" s="140"/>
      <c r="D148" s="141">
        <v>0</v>
      </c>
      <c r="E148" s="141"/>
      <c r="F148" s="141"/>
      <c r="G148" s="141"/>
      <c r="H148" s="141">
        <v>0</v>
      </c>
      <c r="I148" s="160">
        <v>0</v>
      </c>
      <c r="J148" s="141"/>
      <c r="K148" s="141"/>
      <c r="L148" s="141">
        <v>0</v>
      </c>
      <c r="M148" s="142">
        <f t="shared" si="3"/>
        <v>0</v>
      </c>
    </row>
    <row r="149" spans="1:13">
      <c r="A149" s="161" t="s">
        <v>344</v>
      </c>
      <c r="B149" s="162" t="s">
        <v>300</v>
      </c>
      <c r="C149" s="140"/>
      <c r="D149" s="141">
        <v>0</v>
      </c>
      <c r="E149" s="141"/>
      <c r="F149" s="141"/>
      <c r="G149" s="141"/>
      <c r="H149" s="141">
        <v>0</v>
      </c>
      <c r="I149" s="141">
        <v>0</v>
      </c>
      <c r="J149" s="141"/>
      <c r="K149" s="141"/>
      <c r="L149" s="141">
        <v>0</v>
      </c>
      <c r="M149" s="142">
        <f t="shared" si="3"/>
        <v>0</v>
      </c>
    </row>
    <row r="150" spans="1:13">
      <c r="A150" s="138" t="s">
        <v>59</v>
      </c>
      <c r="B150" s="139" t="s">
        <v>247</v>
      </c>
      <c r="C150" s="140"/>
      <c r="D150" s="141">
        <v>-1500</v>
      </c>
      <c r="E150" s="141">
        <v>-2000</v>
      </c>
      <c r="F150" s="141">
        <v>-270.05</v>
      </c>
      <c r="G150" s="141"/>
      <c r="H150" s="141">
        <v>-4304</v>
      </c>
      <c r="I150" s="141">
        <v>300</v>
      </c>
      <c r="J150" s="141"/>
      <c r="K150" s="141">
        <v>-2824.55</v>
      </c>
      <c r="L150" s="141">
        <v>0</v>
      </c>
      <c r="M150" s="142">
        <f t="shared" ref="M150:M194" si="4">SUM(D150:L150)</f>
        <v>-10598.6</v>
      </c>
    </row>
    <row r="151" spans="1:13">
      <c r="A151" s="145" t="s">
        <v>461</v>
      </c>
      <c r="B151" s="146" t="s">
        <v>248</v>
      </c>
      <c r="C151" s="147"/>
      <c r="D151" s="141">
        <v>0</v>
      </c>
      <c r="E151" s="141"/>
      <c r="F151" s="141"/>
      <c r="G151" s="141"/>
      <c r="H151" s="141">
        <v>0</v>
      </c>
      <c r="I151" s="141">
        <v>0</v>
      </c>
      <c r="J151" s="141"/>
      <c r="K151" s="141"/>
      <c r="L151" s="141">
        <v>0</v>
      </c>
      <c r="M151" s="142">
        <f t="shared" si="4"/>
        <v>0</v>
      </c>
    </row>
    <row r="152" spans="1:13">
      <c r="A152" s="138" t="s">
        <v>462</v>
      </c>
      <c r="B152" s="139" t="s">
        <v>249</v>
      </c>
      <c r="C152" s="163"/>
      <c r="D152" s="141">
        <v>0</v>
      </c>
      <c r="E152" s="141"/>
      <c r="F152" s="141"/>
      <c r="G152" s="141"/>
      <c r="H152" s="141">
        <v>0</v>
      </c>
      <c r="I152" s="141">
        <v>0</v>
      </c>
      <c r="J152" s="141"/>
      <c r="K152" s="141"/>
      <c r="L152" s="141">
        <v>0</v>
      </c>
      <c r="M152" s="142">
        <f t="shared" si="4"/>
        <v>0</v>
      </c>
    </row>
    <row r="153" spans="1:13">
      <c r="A153" s="138" t="s">
        <v>463</v>
      </c>
      <c r="B153" s="139" t="s">
        <v>250</v>
      </c>
      <c r="C153" s="163"/>
      <c r="D153" s="141">
        <v>0</v>
      </c>
      <c r="E153" s="141"/>
      <c r="F153" s="141"/>
      <c r="G153" s="141"/>
      <c r="H153" s="141">
        <v>0</v>
      </c>
      <c r="I153" s="141">
        <v>0</v>
      </c>
      <c r="J153" s="141"/>
      <c r="K153" s="141"/>
      <c r="L153" s="141">
        <v>0</v>
      </c>
      <c r="M153" s="142">
        <f t="shared" si="4"/>
        <v>0</v>
      </c>
    </row>
    <row r="154" spans="1:13">
      <c r="A154" s="138" t="s">
        <v>464</v>
      </c>
      <c r="B154" s="139" t="s">
        <v>251</v>
      </c>
      <c r="C154" s="140"/>
      <c r="D154" s="141">
        <v>0</v>
      </c>
      <c r="E154" s="141"/>
      <c r="F154" s="141"/>
      <c r="G154" s="141"/>
      <c r="H154" s="141">
        <v>0</v>
      </c>
      <c r="I154" s="141">
        <v>0</v>
      </c>
      <c r="J154" s="141"/>
      <c r="K154" s="141"/>
      <c r="L154" s="141">
        <v>0</v>
      </c>
      <c r="M154" s="142">
        <f t="shared" si="4"/>
        <v>0</v>
      </c>
    </row>
    <row r="155" spans="1:13">
      <c r="A155" s="148" t="s">
        <v>465</v>
      </c>
      <c r="B155" s="146" t="s">
        <v>252</v>
      </c>
      <c r="C155" s="149"/>
      <c r="D155" s="141">
        <v>0</v>
      </c>
      <c r="E155" s="141"/>
      <c r="F155" s="141"/>
      <c r="G155" s="141"/>
      <c r="H155" s="141">
        <v>0</v>
      </c>
      <c r="I155" s="141">
        <v>0</v>
      </c>
      <c r="J155" s="141"/>
      <c r="K155" s="141"/>
      <c r="L155" s="141">
        <v>0</v>
      </c>
      <c r="M155" s="142">
        <f t="shared" si="4"/>
        <v>0</v>
      </c>
    </row>
    <row r="156" spans="1:13">
      <c r="A156" s="138" t="s">
        <v>466</v>
      </c>
      <c r="B156" s="139" t="s">
        <v>253</v>
      </c>
      <c r="C156" s="163"/>
      <c r="D156" s="141">
        <v>0</v>
      </c>
      <c r="E156" s="141"/>
      <c r="F156" s="141"/>
      <c r="G156" s="141"/>
      <c r="H156" s="141">
        <v>0</v>
      </c>
      <c r="I156" s="141">
        <v>0</v>
      </c>
      <c r="J156" s="141"/>
      <c r="K156" s="141"/>
      <c r="L156" s="141">
        <v>0</v>
      </c>
      <c r="M156" s="142">
        <f t="shared" si="4"/>
        <v>0</v>
      </c>
    </row>
    <row r="157" spans="1:13">
      <c r="A157" s="161" t="s">
        <v>467</v>
      </c>
      <c r="B157" s="139" t="s">
        <v>254</v>
      </c>
      <c r="C157" s="163"/>
      <c r="D157" s="141">
        <v>0</v>
      </c>
      <c r="E157" s="141"/>
      <c r="F157" s="141"/>
      <c r="G157" s="141"/>
      <c r="H157" s="141">
        <v>0</v>
      </c>
      <c r="I157" s="141">
        <v>0</v>
      </c>
      <c r="J157" s="141"/>
      <c r="K157" s="141"/>
      <c r="L157" s="141">
        <v>0</v>
      </c>
      <c r="M157" s="142">
        <f t="shared" si="4"/>
        <v>0</v>
      </c>
    </row>
    <row r="158" spans="1:13">
      <c r="A158" s="164" t="s">
        <v>350</v>
      </c>
      <c r="B158" s="165" t="s">
        <v>255</v>
      </c>
      <c r="C158" s="166"/>
      <c r="D158" s="167">
        <v>0</v>
      </c>
      <c r="E158" s="167"/>
      <c r="F158" s="167"/>
      <c r="G158" s="167"/>
      <c r="H158" s="167">
        <v>0</v>
      </c>
      <c r="I158" s="167">
        <v>0</v>
      </c>
      <c r="J158" s="168"/>
      <c r="K158" s="167"/>
      <c r="L158" s="167">
        <v>0</v>
      </c>
      <c r="M158" s="169">
        <f t="shared" si="4"/>
        <v>0</v>
      </c>
    </row>
    <row r="159" spans="1:13">
      <c r="A159" s="170" t="s">
        <v>725</v>
      </c>
      <c r="B159" s="171" t="s">
        <v>726</v>
      </c>
      <c r="C159" s="172"/>
      <c r="D159" s="173">
        <v>0</v>
      </c>
      <c r="E159" s="173"/>
      <c r="F159" s="173"/>
      <c r="G159" s="173"/>
      <c r="H159" s="173">
        <v>0</v>
      </c>
      <c r="I159" s="173">
        <v>0</v>
      </c>
      <c r="J159" s="173">
        <v>-180000</v>
      </c>
      <c r="K159" s="173"/>
      <c r="L159" s="173">
        <v>0</v>
      </c>
      <c r="M159" s="174">
        <f t="shared" si="4"/>
        <v>-180000</v>
      </c>
    </row>
    <row r="160" spans="1:13">
      <c r="A160" s="148" t="s">
        <v>468</v>
      </c>
      <c r="B160" s="146" t="s">
        <v>256</v>
      </c>
      <c r="C160" s="147"/>
      <c r="D160" s="150">
        <v>22000</v>
      </c>
      <c r="E160" s="141">
        <v>3500</v>
      </c>
      <c r="F160" s="141"/>
      <c r="G160" s="141">
        <v>9000</v>
      </c>
      <c r="H160" s="141">
        <v>0</v>
      </c>
      <c r="I160" s="141">
        <v>0</v>
      </c>
      <c r="J160" s="141"/>
      <c r="K160" s="141"/>
      <c r="L160" s="141">
        <v>0</v>
      </c>
      <c r="M160" s="142">
        <f t="shared" si="4"/>
        <v>34500</v>
      </c>
    </row>
    <row r="161" spans="1:13">
      <c r="A161" s="148" t="s">
        <v>354</v>
      </c>
      <c r="B161" s="146" t="s">
        <v>356</v>
      </c>
      <c r="C161" s="147"/>
      <c r="D161" s="141">
        <v>0</v>
      </c>
      <c r="E161" s="141"/>
      <c r="F161" s="141"/>
      <c r="G161" s="141"/>
      <c r="H161" s="141">
        <v>0</v>
      </c>
      <c r="I161" s="141">
        <v>0</v>
      </c>
      <c r="J161" s="141"/>
      <c r="K161" s="141"/>
      <c r="L161" s="141">
        <v>0</v>
      </c>
      <c r="M161" s="142">
        <f t="shared" si="4"/>
        <v>0</v>
      </c>
    </row>
    <row r="162" spans="1:13">
      <c r="A162" s="148" t="s">
        <v>469</v>
      </c>
      <c r="B162" s="146" t="s">
        <v>257</v>
      </c>
      <c r="C162" s="147"/>
      <c r="D162" s="141">
        <v>0</v>
      </c>
      <c r="E162" s="141"/>
      <c r="F162" s="141"/>
      <c r="G162" s="141"/>
      <c r="H162" s="141">
        <v>0</v>
      </c>
      <c r="I162" s="141">
        <v>0</v>
      </c>
      <c r="J162" s="141"/>
      <c r="K162" s="141"/>
      <c r="L162" s="141">
        <v>0</v>
      </c>
      <c r="M162" s="142">
        <f t="shared" si="4"/>
        <v>0</v>
      </c>
    </row>
    <row r="163" spans="1:13">
      <c r="A163" s="138" t="s">
        <v>470</v>
      </c>
      <c r="B163" s="139" t="s">
        <v>258</v>
      </c>
      <c r="C163" s="163"/>
      <c r="D163" s="141">
        <v>0</v>
      </c>
      <c r="E163" s="141"/>
      <c r="F163" s="141"/>
      <c r="G163" s="141"/>
      <c r="H163" s="141">
        <v>0</v>
      </c>
      <c r="I163" s="141">
        <v>0</v>
      </c>
      <c r="J163" s="141"/>
      <c r="K163" s="141"/>
      <c r="L163" s="141">
        <v>0</v>
      </c>
      <c r="M163" s="142">
        <f t="shared" si="4"/>
        <v>0</v>
      </c>
    </row>
    <row r="164" spans="1:13">
      <c r="A164" s="161" t="s">
        <v>471</v>
      </c>
      <c r="B164" s="139" t="s">
        <v>259</v>
      </c>
      <c r="C164" s="163"/>
      <c r="D164" s="141">
        <v>0</v>
      </c>
      <c r="E164" s="141"/>
      <c r="F164" s="141"/>
      <c r="G164" s="141"/>
      <c r="H164" s="141">
        <v>0</v>
      </c>
      <c r="I164" s="141">
        <v>0</v>
      </c>
      <c r="J164" s="141"/>
      <c r="K164" s="141"/>
      <c r="L164" s="141">
        <v>0</v>
      </c>
      <c r="M164" s="142">
        <f t="shared" si="4"/>
        <v>0</v>
      </c>
    </row>
    <row r="165" spans="1:13">
      <c r="A165" s="148" t="s">
        <v>472</v>
      </c>
      <c r="B165" s="146" t="s">
        <v>260</v>
      </c>
      <c r="C165" s="149"/>
      <c r="D165" s="141">
        <v>0</v>
      </c>
      <c r="E165" s="141"/>
      <c r="F165" s="141"/>
      <c r="G165" s="141"/>
      <c r="H165" s="141">
        <v>0</v>
      </c>
      <c r="I165" s="141">
        <v>0</v>
      </c>
      <c r="J165" s="141"/>
      <c r="K165" s="141"/>
      <c r="L165" s="141">
        <v>0</v>
      </c>
      <c r="M165" s="142">
        <f t="shared" si="4"/>
        <v>0</v>
      </c>
    </row>
    <row r="166" spans="1:13">
      <c r="A166" s="148" t="s">
        <v>473</v>
      </c>
      <c r="B166" s="146" t="s">
        <v>261</v>
      </c>
      <c r="C166" s="149"/>
      <c r="D166" s="150">
        <v>0</v>
      </c>
      <c r="E166" s="141"/>
      <c r="F166" s="141"/>
      <c r="G166" s="141"/>
      <c r="H166" s="141">
        <v>0</v>
      </c>
      <c r="I166" s="141">
        <v>0</v>
      </c>
      <c r="J166" s="141"/>
      <c r="K166" s="141"/>
      <c r="L166" s="141">
        <v>0</v>
      </c>
      <c r="M166" s="142">
        <f t="shared" si="4"/>
        <v>0</v>
      </c>
    </row>
    <row r="167" spans="1:13" ht="25.5">
      <c r="A167" s="175" t="s">
        <v>474</v>
      </c>
      <c r="B167" s="119" t="s">
        <v>740</v>
      </c>
      <c r="C167" s="176"/>
      <c r="D167" s="177">
        <v>0</v>
      </c>
      <c r="E167" s="177"/>
      <c r="F167" s="177"/>
      <c r="G167" s="177"/>
      <c r="H167" s="177"/>
      <c r="I167" s="177">
        <v>0</v>
      </c>
      <c r="J167" s="177"/>
      <c r="K167" s="177"/>
      <c r="L167" s="177">
        <v>0</v>
      </c>
      <c r="M167" s="178">
        <f t="shared" si="4"/>
        <v>0</v>
      </c>
    </row>
    <row r="168" spans="1:13" ht="17.25">
      <c r="A168" s="175" t="s">
        <v>475</v>
      </c>
      <c r="B168" s="119" t="s">
        <v>741</v>
      </c>
      <c r="C168" s="176"/>
      <c r="D168" s="177">
        <v>0</v>
      </c>
      <c r="E168" s="177"/>
      <c r="F168" s="177"/>
      <c r="G168" s="177"/>
      <c r="H168" s="177"/>
      <c r="I168" s="177">
        <v>0</v>
      </c>
      <c r="J168" s="177"/>
      <c r="K168" s="177"/>
      <c r="L168" s="177">
        <v>0</v>
      </c>
      <c r="M168" s="178">
        <f t="shared" si="4"/>
        <v>0</v>
      </c>
    </row>
    <row r="169" spans="1:13" ht="25.5">
      <c r="A169" s="175" t="s">
        <v>742</v>
      </c>
      <c r="B169" s="119" t="s">
        <v>743</v>
      </c>
      <c r="C169" s="176"/>
      <c r="D169" s="177">
        <v>0</v>
      </c>
      <c r="E169" s="177"/>
      <c r="F169" s="177"/>
      <c r="G169" s="177"/>
      <c r="H169" s="177"/>
      <c r="I169" s="177">
        <v>0</v>
      </c>
      <c r="J169" s="177"/>
      <c r="K169" s="177"/>
      <c r="L169" s="177">
        <v>0</v>
      </c>
      <c r="M169" s="178">
        <f t="shared" si="4"/>
        <v>0</v>
      </c>
    </row>
    <row r="170" spans="1:13" ht="25.5">
      <c r="A170" s="175" t="s">
        <v>744</v>
      </c>
      <c r="B170" s="119" t="s">
        <v>745</v>
      </c>
      <c r="C170" s="176"/>
      <c r="D170" s="177">
        <v>0</v>
      </c>
      <c r="E170" s="177"/>
      <c r="F170" s="177"/>
      <c r="G170" s="177"/>
      <c r="H170" s="177"/>
      <c r="I170" s="177">
        <v>0</v>
      </c>
      <c r="J170" s="177"/>
      <c r="K170" s="177"/>
      <c r="L170" s="177">
        <v>0</v>
      </c>
      <c r="M170" s="178">
        <f t="shared" si="4"/>
        <v>0</v>
      </c>
    </row>
    <row r="171" spans="1:13" ht="25.5">
      <c r="A171" s="175" t="s">
        <v>476</v>
      </c>
      <c r="B171" s="119" t="s">
        <v>746</v>
      </c>
      <c r="C171" s="176"/>
      <c r="D171" s="177">
        <v>0</v>
      </c>
      <c r="E171" s="177"/>
      <c r="F171" s="177"/>
      <c r="G171" s="177"/>
      <c r="H171" s="177"/>
      <c r="I171" s="177">
        <v>0</v>
      </c>
      <c r="J171" s="177"/>
      <c r="K171" s="177"/>
      <c r="L171" s="177">
        <v>0</v>
      </c>
      <c r="M171" s="178">
        <f t="shared" si="4"/>
        <v>0</v>
      </c>
    </row>
    <row r="172" spans="1:13" ht="17.25">
      <c r="A172" s="175" t="s">
        <v>477</v>
      </c>
      <c r="B172" s="119" t="s">
        <v>747</v>
      </c>
      <c r="C172" s="176"/>
      <c r="D172" s="177">
        <v>0</v>
      </c>
      <c r="E172" s="177"/>
      <c r="F172" s="177"/>
      <c r="G172" s="177"/>
      <c r="H172" s="177"/>
      <c r="I172" s="177">
        <v>0</v>
      </c>
      <c r="J172" s="177"/>
      <c r="K172" s="177"/>
      <c r="L172" s="177">
        <v>0</v>
      </c>
      <c r="M172" s="178">
        <f t="shared" si="4"/>
        <v>0</v>
      </c>
    </row>
    <row r="173" spans="1:13" ht="17.25">
      <c r="A173" s="175" t="s">
        <v>478</v>
      </c>
      <c r="B173" s="119" t="s">
        <v>748</v>
      </c>
      <c r="C173" s="176"/>
      <c r="D173" s="177">
        <v>0</v>
      </c>
      <c r="E173" s="177"/>
      <c r="F173" s="177"/>
      <c r="G173" s="177"/>
      <c r="H173" s="177"/>
      <c r="I173" s="177">
        <v>0</v>
      </c>
      <c r="J173" s="177"/>
      <c r="K173" s="177"/>
      <c r="L173" s="177">
        <v>0</v>
      </c>
      <c r="M173" s="178">
        <f t="shared" si="4"/>
        <v>0</v>
      </c>
    </row>
    <row r="174" spans="1:13" ht="25.5">
      <c r="A174" s="175" t="s">
        <v>749</v>
      </c>
      <c r="B174" s="119" t="s">
        <v>750</v>
      </c>
      <c r="C174" s="176"/>
      <c r="D174" s="177">
        <v>0</v>
      </c>
      <c r="E174" s="177"/>
      <c r="F174" s="177"/>
      <c r="G174" s="177"/>
      <c r="H174" s="177"/>
      <c r="I174" s="177">
        <v>0</v>
      </c>
      <c r="J174" s="177"/>
      <c r="K174" s="177"/>
      <c r="L174" s="177">
        <v>0</v>
      </c>
      <c r="M174" s="178">
        <f t="shared" si="4"/>
        <v>0</v>
      </c>
    </row>
    <row r="175" spans="1:13">
      <c r="A175" s="145" t="s">
        <v>479</v>
      </c>
      <c r="B175" s="146" t="s">
        <v>262</v>
      </c>
      <c r="C175" s="149"/>
      <c r="D175" s="141">
        <v>0</v>
      </c>
      <c r="E175" s="141"/>
      <c r="F175" s="141"/>
      <c r="G175" s="141"/>
      <c r="H175" s="141"/>
      <c r="I175" s="141">
        <v>0</v>
      </c>
      <c r="J175" s="141"/>
      <c r="K175" s="141"/>
      <c r="L175" s="141">
        <v>0</v>
      </c>
      <c r="M175" s="142">
        <f t="shared" si="4"/>
        <v>0</v>
      </c>
    </row>
    <row r="176" spans="1:13">
      <c r="A176" s="138" t="s">
        <v>480</v>
      </c>
      <c r="B176" s="139" t="s">
        <v>263</v>
      </c>
      <c r="C176" s="140"/>
      <c r="D176" s="141">
        <v>0</v>
      </c>
      <c r="E176" s="141"/>
      <c r="F176" s="141"/>
      <c r="G176" s="141"/>
      <c r="H176" s="141"/>
      <c r="I176" s="141">
        <v>0</v>
      </c>
      <c r="J176" s="141"/>
      <c r="K176" s="141"/>
      <c r="L176" s="141">
        <v>0</v>
      </c>
      <c r="M176" s="142">
        <f t="shared" si="4"/>
        <v>0</v>
      </c>
    </row>
    <row r="177" spans="1:13">
      <c r="A177" s="138" t="s">
        <v>481</v>
      </c>
      <c r="B177" s="139" t="s">
        <v>264</v>
      </c>
      <c r="C177" s="140"/>
      <c r="D177" s="141">
        <v>0</v>
      </c>
      <c r="E177" s="141"/>
      <c r="F177" s="141"/>
      <c r="G177" s="141"/>
      <c r="H177" s="141"/>
      <c r="I177" s="141">
        <v>0</v>
      </c>
      <c r="J177" s="141"/>
      <c r="K177" s="141"/>
      <c r="L177" s="141">
        <v>0</v>
      </c>
      <c r="M177" s="142">
        <f t="shared" si="4"/>
        <v>0</v>
      </c>
    </row>
    <row r="178" spans="1:13">
      <c r="A178" s="138" t="s">
        <v>61</v>
      </c>
      <c r="B178" s="139" t="s">
        <v>265</v>
      </c>
      <c r="C178" s="140"/>
      <c r="D178" s="141">
        <v>-1980</v>
      </c>
      <c r="E178" s="141">
        <v>13900</v>
      </c>
      <c r="F178" s="141"/>
      <c r="G178" s="141"/>
      <c r="H178" s="141"/>
      <c r="I178" s="141">
        <v>2000</v>
      </c>
      <c r="J178" s="141"/>
      <c r="K178" s="141"/>
      <c r="L178" s="141">
        <v>0</v>
      </c>
      <c r="M178" s="142">
        <f t="shared" si="4"/>
        <v>13920</v>
      </c>
    </row>
    <row r="179" spans="1:13">
      <c r="A179" s="138" t="s">
        <v>63</v>
      </c>
      <c r="B179" s="139" t="s">
        <v>266</v>
      </c>
      <c r="C179" s="140"/>
      <c r="D179" s="141">
        <v>0</v>
      </c>
      <c r="E179" s="141"/>
      <c r="F179" s="141">
        <v>-200</v>
      </c>
      <c r="G179" s="141"/>
      <c r="H179" s="141"/>
      <c r="I179" s="141">
        <v>0</v>
      </c>
      <c r="J179" s="141">
        <v>19500</v>
      </c>
      <c r="K179" s="141">
        <v>-16.8</v>
      </c>
      <c r="L179" s="141">
        <v>-482.68</v>
      </c>
      <c r="M179" s="142">
        <f t="shared" si="4"/>
        <v>18800.52</v>
      </c>
    </row>
    <row r="180" spans="1:13">
      <c r="A180" s="138" t="s">
        <v>65</v>
      </c>
      <c r="B180" s="139" t="s">
        <v>267</v>
      </c>
      <c r="C180" s="140"/>
      <c r="D180" s="141">
        <v>0</v>
      </c>
      <c r="E180" s="141"/>
      <c r="F180" s="141"/>
      <c r="G180" s="141"/>
      <c r="H180" s="141"/>
      <c r="I180" s="141">
        <v>0</v>
      </c>
      <c r="J180" s="141"/>
      <c r="K180" s="141"/>
      <c r="L180" s="141">
        <v>0</v>
      </c>
      <c r="M180" s="142">
        <f t="shared" si="4"/>
        <v>0</v>
      </c>
    </row>
    <row r="181" spans="1:13">
      <c r="A181" s="138" t="s">
        <v>67</v>
      </c>
      <c r="B181" s="139" t="s">
        <v>268</v>
      </c>
      <c r="C181" s="140"/>
      <c r="D181" s="141">
        <v>0</v>
      </c>
      <c r="E181" s="141"/>
      <c r="F181" s="141"/>
      <c r="G181" s="141">
        <v>-4000</v>
      </c>
      <c r="H181" s="141">
        <v>-12570</v>
      </c>
      <c r="I181" s="141">
        <v>0</v>
      </c>
      <c r="J181" s="141">
        <v>-18254.37</v>
      </c>
      <c r="K181" s="141">
        <v>-9525</v>
      </c>
      <c r="L181" s="141">
        <v>0</v>
      </c>
      <c r="M181" s="142">
        <f t="shared" si="4"/>
        <v>-44349.369999999995</v>
      </c>
    </row>
    <row r="182" spans="1:13">
      <c r="A182" s="138" t="s">
        <v>69</v>
      </c>
      <c r="B182" s="139" t="s">
        <v>269</v>
      </c>
      <c r="C182" s="163"/>
      <c r="D182" s="141">
        <v>0</v>
      </c>
      <c r="E182" s="141"/>
      <c r="F182" s="141"/>
      <c r="G182" s="141"/>
      <c r="H182" s="141"/>
      <c r="I182" s="141">
        <v>0</v>
      </c>
      <c r="J182" s="141"/>
      <c r="K182" s="141"/>
      <c r="L182" s="141">
        <v>0</v>
      </c>
      <c r="M182" s="142">
        <f t="shared" si="4"/>
        <v>0</v>
      </c>
    </row>
    <row r="183" spans="1:13">
      <c r="A183" s="138" t="s">
        <v>71</v>
      </c>
      <c r="B183" s="139" t="s">
        <v>270</v>
      </c>
      <c r="C183" s="140"/>
      <c r="D183" s="141">
        <v>0</v>
      </c>
      <c r="E183" s="141"/>
      <c r="F183" s="141"/>
      <c r="G183" s="141"/>
      <c r="H183" s="141"/>
      <c r="I183" s="141">
        <v>0</v>
      </c>
      <c r="J183" s="141"/>
      <c r="K183" s="141"/>
      <c r="L183" s="141">
        <v>0</v>
      </c>
      <c r="M183" s="142">
        <f t="shared" si="4"/>
        <v>0</v>
      </c>
    </row>
    <row r="184" spans="1:13">
      <c r="A184" s="138" t="s">
        <v>73</v>
      </c>
      <c r="B184" s="139" t="s">
        <v>271</v>
      </c>
      <c r="C184" s="140"/>
      <c r="D184" s="141">
        <v>0</v>
      </c>
      <c r="E184" s="141"/>
      <c r="F184" s="141"/>
      <c r="G184" s="141"/>
      <c r="H184" s="141"/>
      <c r="I184" s="141">
        <v>0</v>
      </c>
      <c r="J184" s="141"/>
      <c r="K184" s="141"/>
      <c r="L184" s="141">
        <v>0</v>
      </c>
      <c r="M184" s="142">
        <f t="shared" si="4"/>
        <v>0</v>
      </c>
    </row>
    <row r="185" spans="1:13">
      <c r="A185" s="138" t="s">
        <v>75</v>
      </c>
      <c r="B185" s="139" t="s">
        <v>272</v>
      </c>
      <c r="C185" s="140"/>
      <c r="D185" s="141">
        <v>0</v>
      </c>
      <c r="E185" s="141"/>
      <c r="F185" s="141">
        <v>-10</v>
      </c>
      <c r="G185" s="141"/>
      <c r="H185" s="141"/>
      <c r="I185" s="141">
        <v>0</v>
      </c>
      <c r="J185" s="141"/>
      <c r="K185" s="141">
        <v>6416.32</v>
      </c>
      <c r="L185" s="141">
        <v>0</v>
      </c>
      <c r="M185" s="142">
        <f t="shared" si="4"/>
        <v>6406.32</v>
      </c>
    </row>
    <row r="186" spans="1:13">
      <c r="A186" s="138" t="s">
        <v>77</v>
      </c>
      <c r="B186" s="139" t="s">
        <v>273</v>
      </c>
      <c r="C186" s="140"/>
      <c r="D186" s="141">
        <v>0</v>
      </c>
      <c r="E186" s="141"/>
      <c r="F186" s="141"/>
      <c r="G186" s="141"/>
      <c r="H186" s="141"/>
      <c r="I186" s="141">
        <v>0</v>
      </c>
      <c r="J186" s="141"/>
      <c r="K186" s="141"/>
      <c r="L186" s="141">
        <v>0</v>
      </c>
      <c r="M186" s="142">
        <f t="shared" si="4"/>
        <v>0</v>
      </c>
    </row>
    <row r="187" spans="1:13">
      <c r="A187" s="138" t="s">
        <v>676</v>
      </c>
      <c r="B187" s="139" t="s">
        <v>677</v>
      </c>
      <c r="C187" s="140"/>
      <c r="D187" s="141">
        <v>0</v>
      </c>
      <c r="E187" s="141"/>
      <c r="F187" s="141"/>
      <c r="G187" s="141"/>
      <c r="H187" s="141"/>
      <c r="I187" s="141">
        <v>0</v>
      </c>
      <c r="J187" s="141"/>
      <c r="K187" s="141"/>
      <c r="L187" s="141">
        <v>0</v>
      </c>
      <c r="M187" s="142">
        <f t="shared" si="4"/>
        <v>0</v>
      </c>
    </row>
    <row r="188" spans="1:13">
      <c r="A188" s="161" t="s">
        <v>79</v>
      </c>
      <c r="B188" s="139" t="s">
        <v>274</v>
      </c>
      <c r="C188" s="140"/>
      <c r="D188" s="141">
        <v>0</v>
      </c>
      <c r="E188" s="141"/>
      <c r="F188" s="141"/>
      <c r="G188" s="141"/>
      <c r="H188" s="141"/>
      <c r="I188" s="141">
        <v>0</v>
      </c>
      <c r="J188" s="141"/>
      <c r="K188" s="141"/>
      <c r="L188" s="141">
        <v>0</v>
      </c>
      <c r="M188" s="142">
        <f t="shared" si="4"/>
        <v>0</v>
      </c>
    </row>
    <row r="189" spans="1:13">
      <c r="A189" s="138" t="s">
        <v>275</v>
      </c>
      <c r="B189" s="139" t="s">
        <v>276</v>
      </c>
      <c r="C189" s="140"/>
      <c r="D189" s="141">
        <v>0</v>
      </c>
      <c r="E189" s="141"/>
      <c r="F189" s="141"/>
      <c r="G189" s="141"/>
      <c r="H189" s="141"/>
      <c r="I189" s="141">
        <v>0</v>
      </c>
      <c r="J189" s="141"/>
      <c r="K189" s="141"/>
      <c r="L189" s="141">
        <v>0</v>
      </c>
      <c r="M189" s="142">
        <f t="shared" si="4"/>
        <v>0</v>
      </c>
    </row>
    <row r="190" spans="1:13">
      <c r="A190" s="138" t="s">
        <v>82</v>
      </c>
      <c r="B190" s="139" t="s">
        <v>277</v>
      </c>
      <c r="C190" s="140"/>
      <c r="D190" s="141">
        <v>0</v>
      </c>
      <c r="E190" s="141"/>
      <c r="F190" s="141"/>
      <c r="G190" s="141"/>
      <c r="H190" s="141"/>
      <c r="I190" s="141">
        <v>0</v>
      </c>
      <c r="J190" s="141"/>
      <c r="K190" s="141"/>
      <c r="L190" s="141">
        <v>0</v>
      </c>
      <c r="M190" s="142">
        <f t="shared" si="4"/>
        <v>0</v>
      </c>
    </row>
    <row r="191" spans="1:13">
      <c r="A191" s="161" t="s">
        <v>84</v>
      </c>
      <c r="B191" s="139" t="s">
        <v>278</v>
      </c>
      <c r="C191" s="140"/>
      <c r="D191" s="141">
        <v>0</v>
      </c>
      <c r="E191" s="141"/>
      <c r="F191" s="141"/>
      <c r="G191" s="141"/>
      <c r="H191" s="141"/>
      <c r="I191" s="141">
        <v>0</v>
      </c>
      <c r="J191" s="141"/>
      <c r="K191" s="141"/>
      <c r="L191" s="141">
        <v>0</v>
      </c>
      <c r="M191" s="142">
        <f t="shared" si="4"/>
        <v>0</v>
      </c>
    </row>
    <row r="192" spans="1:13">
      <c r="A192" s="161" t="s">
        <v>86</v>
      </c>
      <c r="B192" s="139" t="s">
        <v>279</v>
      </c>
      <c r="C192" s="140"/>
      <c r="D192" s="141">
        <v>0</v>
      </c>
      <c r="E192" s="141"/>
      <c r="F192" s="141"/>
      <c r="G192" s="141"/>
      <c r="H192" s="141"/>
      <c r="I192" s="141">
        <v>0</v>
      </c>
      <c r="J192" s="141"/>
      <c r="K192" s="141"/>
      <c r="L192" s="141">
        <v>0</v>
      </c>
      <c r="M192" s="142">
        <f t="shared" si="4"/>
        <v>0</v>
      </c>
    </row>
    <row r="193" spans="1:15">
      <c r="A193" s="161" t="s">
        <v>772</v>
      </c>
      <c r="B193" s="139" t="s">
        <v>773</v>
      </c>
      <c r="C193" s="140"/>
      <c r="D193" s="141">
        <v>0</v>
      </c>
      <c r="E193" s="141"/>
      <c r="F193" s="141"/>
      <c r="G193" s="141"/>
      <c r="H193" s="141"/>
      <c r="I193" s="141">
        <v>0</v>
      </c>
      <c r="J193" s="179"/>
      <c r="K193" s="141"/>
      <c r="L193" s="141">
        <v>0</v>
      </c>
      <c r="M193" s="142">
        <f t="shared" si="4"/>
        <v>0</v>
      </c>
      <c r="O193" s="7">
        <f>SUM(M3:M194)</f>
        <v>-52456.19999999999</v>
      </c>
    </row>
    <row r="194" spans="1:15">
      <c r="A194" s="138" t="s">
        <v>348</v>
      </c>
      <c r="B194" s="162" t="s">
        <v>347</v>
      </c>
      <c r="C194" s="140"/>
      <c r="D194" s="160">
        <v>0</v>
      </c>
      <c r="E194" s="160"/>
      <c r="F194" s="160"/>
      <c r="G194" s="160"/>
      <c r="H194" s="160"/>
      <c r="I194" s="160">
        <v>0</v>
      </c>
      <c r="J194" s="160"/>
      <c r="K194" s="160"/>
      <c r="L194" s="160">
        <v>0</v>
      </c>
      <c r="M194" s="142">
        <f t="shared" si="4"/>
        <v>0</v>
      </c>
    </row>
    <row r="195" spans="1:15">
      <c r="A195" s="180"/>
      <c r="B195" s="120" t="s">
        <v>346</v>
      </c>
      <c r="C195" s="181"/>
      <c r="D195" s="182">
        <f t="shared" ref="D195:K195" si="5">D12+D13+D116+D117+D44+D46+D49+D51</f>
        <v>0</v>
      </c>
      <c r="E195" s="182">
        <f t="shared" si="5"/>
        <v>0</v>
      </c>
      <c r="F195" s="182">
        <f t="shared" si="5"/>
        <v>0</v>
      </c>
      <c r="G195" s="182">
        <f t="shared" si="5"/>
        <v>0</v>
      </c>
      <c r="H195" s="182">
        <f t="shared" si="5"/>
        <v>0</v>
      </c>
      <c r="I195" s="182">
        <f t="shared" si="5"/>
        <v>0</v>
      </c>
      <c r="J195" s="182">
        <f t="shared" si="5"/>
        <v>2000</v>
      </c>
      <c r="K195" s="182">
        <f t="shared" si="5"/>
        <v>0</v>
      </c>
      <c r="L195" s="182">
        <v>0</v>
      </c>
      <c r="M195" s="182">
        <f t="shared" ref="M195" si="6">M12+M13+M116+M117+M44+M46+M49+M51</f>
        <v>2000</v>
      </c>
    </row>
    <row r="196" spans="1:15">
      <c r="A196" s="180"/>
      <c r="B196" s="120" t="s">
        <v>280</v>
      </c>
      <c r="C196" s="181"/>
      <c r="D196" s="182">
        <f t="shared" ref="D196:K197" si="7">D15</f>
        <v>0</v>
      </c>
      <c r="E196" s="182">
        <f t="shared" si="7"/>
        <v>0</v>
      </c>
      <c r="F196" s="182">
        <f t="shared" si="7"/>
        <v>0</v>
      </c>
      <c r="G196" s="182">
        <f t="shared" si="7"/>
        <v>0</v>
      </c>
      <c r="H196" s="182">
        <f t="shared" si="7"/>
        <v>0</v>
      </c>
      <c r="I196" s="182">
        <f t="shared" si="7"/>
        <v>0</v>
      </c>
      <c r="J196" s="182">
        <f t="shared" si="7"/>
        <v>0</v>
      </c>
      <c r="K196" s="182">
        <f t="shared" si="7"/>
        <v>0</v>
      </c>
      <c r="L196" s="182">
        <v>0</v>
      </c>
      <c r="M196" s="182">
        <f>M15</f>
        <v>0</v>
      </c>
    </row>
    <row r="197" spans="1:15">
      <c r="A197" s="180"/>
      <c r="B197" s="120" t="s">
        <v>752</v>
      </c>
      <c r="C197" s="181"/>
      <c r="D197" s="182">
        <f t="shared" si="7"/>
        <v>0</v>
      </c>
      <c r="E197" s="182">
        <f t="shared" si="7"/>
        <v>0</v>
      </c>
      <c r="F197" s="182">
        <f t="shared" si="7"/>
        <v>0</v>
      </c>
      <c r="G197" s="182">
        <f t="shared" si="7"/>
        <v>0</v>
      </c>
      <c r="H197" s="182">
        <f t="shared" si="7"/>
        <v>0</v>
      </c>
      <c r="I197" s="182">
        <f t="shared" si="7"/>
        <v>0</v>
      </c>
      <c r="J197" s="182">
        <f t="shared" si="7"/>
        <v>0</v>
      </c>
      <c r="K197" s="182">
        <f t="shared" si="7"/>
        <v>0</v>
      </c>
      <c r="L197" s="182">
        <v>0</v>
      </c>
      <c r="M197" s="182">
        <f>M16</f>
        <v>0</v>
      </c>
    </row>
    <row r="198" spans="1:15">
      <c r="A198" s="180"/>
      <c r="B198" s="120" t="s">
        <v>281</v>
      </c>
      <c r="C198" s="183"/>
      <c r="D198" s="182">
        <f t="shared" ref="D198:K198" si="8">D21</f>
        <v>0</v>
      </c>
      <c r="E198" s="182">
        <f t="shared" si="8"/>
        <v>0</v>
      </c>
      <c r="F198" s="182">
        <f t="shared" si="8"/>
        <v>0</v>
      </c>
      <c r="G198" s="182">
        <f t="shared" si="8"/>
        <v>0</v>
      </c>
      <c r="H198" s="182">
        <f t="shared" si="8"/>
        <v>0</v>
      </c>
      <c r="I198" s="182">
        <f t="shared" si="8"/>
        <v>0</v>
      </c>
      <c r="J198" s="182">
        <f t="shared" si="8"/>
        <v>0</v>
      </c>
      <c r="K198" s="182">
        <f t="shared" si="8"/>
        <v>0</v>
      </c>
      <c r="L198" s="182">
        <v>0</v>
      </c>
      <c r="M198" s="182">
        <f t="shared" ref="M198" si="9">M21</f>
        <v>0</v>
      </c>
    </row>
    <row r="199" spans="1:15">
      <c r="A199" s="184"/>
      <c r="B199" s="120" t="s">
        <v>119</v>
      </c>
      <c r="C199" s="185"/>
      <c r="D199" s="186">
        <f t="shared" ref="D199:K199" si="10">D87</f>
        <v>0</v>
      </c>
      <c r="E199" s="186">
        <f t="shared" si="10"/>
        <v>0</v>
      </c>
      <c r="F199" s="186">
        <f t="shared" si="10"/>
        <v>0</v>
      </c>
      <c r="G199" s="186">
        <f t="shared" si="10"/>
        <v>0</v>
      </c>
      <c r="H199" s="186">
        <f t="shared" si="10"/>
        <v>0</v>
      </c>
      <c r="I199" s="186">
        <f t="shared" si="10"/>
        <v>0</v>
      </c>
      <c r="J199" s="186">
        <f t="shared" si="10"/>
        <v>390000</v>
      </c>
      <c r="K199" s="186">
        <f t="shared" si="10"/>
        <v>0</v>
      </c>
      <c r="L199" s="186">
        <v>0</v>
      </c>
      <c r="M199" s="186">
        <f t="shared" ref="M199" si="11">M87</f>
        <v>390000</v>
      </c>
    </row>
    <row r="200" spans="1:15">
      <c r="A200" s="184"/>
      <c r="B200" s="120" t="s">
        <v>89</v>
      </c>
      <c r="C200" s="185"/>
      <c r="D200" s="186">
        <f t="shared" ref="D200:K200" si="12">D83</f>
        <v>0</v>
      </c>
      <c r="E200" s="186">
        <f t="shared" si="12"/>
        <v>0</v>
      </c>
      <c r="F200" s="186">
        <f t="shared" si="12"/>
        <v>0</v>
      </c>
      <c r="G200" s="186">
        <f t="shared" si="12"/>
        <v>0</v>
      </c>
      <c r="H200" s="186">
        <f t="shared" si="12"/>
        <v>0</v>
      </c>
      <c r="I200" s="186">
        <f t="shared" si="12"/>
        <v>0</v>
      </c>
      <c r="J200" s="186">
        <f t="shared" si="12"/>
        <v>-15000</v>
      </c>
      <c r="K200" s="186">
        <f t="shared" si="12"/>
        <v>0</v>
      </c>
      <c r="L200" s="186">
        <v>0</v>
      </c>
      <c r="M200" s="186">
        <f>M83</f>
        <v>-15000</v>
      </c>
    </row>
    <row r="201" spans="1:15">
      <c r="A201" s="184"/>
      <c r="B201" s="120" t="s">
        <v>88</v>
      </c>
      <c r="C201" s="185"/>
      <c r="D201" s="186">
        <f t="shared" ref="D201:K201" si="13">D77</f>
        <v>-590</v>
      </c>
      <c r="E201" s="186">
        <f t="shared" si="13"/>
        <v>-8514.84</v>
      </c>
      <c r="F201" s="186">
        <f t="shared" si="13"/>
        <v>0</v>
      </c>
      <c r="G201" s="186">
        <f t="shared" si="13"/>
        <v>0</v>
      </c>
      <c r="H201" s="186">
        <f t="shared" si="13"/>
        <v>0</v>
      </c>
      <c r="I201" s="186">
        <f t="shared" si="13"/>
        <v>0</v>
      </c>
      <c r="J201" s="186">
        <f t="shared" si="13"/>
        <v>0</v>
      </c>
      <c r="K201" s="186">
        <f t="shared" si="13"/>
        <v>0</v>
      </c>
      <c r="L201" s="186">
        <v>0</v>
      </c>
      <c r="M201" s="186">
        <f t="shared" ref="M201" si="14">M77</f>
        <v>-9104.84</v>
      </c>
    </row>
    <row r="202" spans="1:15">
      <c r="A202" s="180"/>
      <c r="B202" s="120" t="s">
        <v>282</v>
      </c>
      <c r="C202" s="183"/>
      <c r="D202" s="182">
        <f t="shared" ref="D202:K202" si="15">D78+D151+D160</f>
        <v>22000</v>
      </c>
      <c r="E202" s="182">
        <f t="shared" si="15"/>
        <v>3500</v>
      </c>
      <c r="F202" s="182">
        <f t="shared" si="15"/>
        <v>0</v>
      </c>
      <c r="G202" s="182">
        <f t="shared" si="15"/>
        <v>9000</v>
      </c>
      <c r="H202" s="182">
        <f t="shared" si="15"/>
        <v>0</v>
      </c>
      <c r="I202" s="182">
        <f t="shared" si="15"/>
        <v>0</v>
      </c>
      <c r="J202" s="182">
        <f t="shared" si="15"/>
        <v>-15000</v>
      </c>
      <c r="K202" s="182">
        <f t="shared" si="15"/>
        <v>0</v>
      </c>
      <c r="L202" s="182">
        <v>0</v>
      </c>
      <c r="M202" s="182">
        <f t="shared" ref="M202" si="16">M78+M151+M160</f>
        <v>19500</v>
      </c>
    </row>
    <row r="203" spans="1:15">
      <c r="A203" s="180"/>
      <c r="B203" s="120" t="s">
        <v>283</v>
      </c>
      <c r="C203" s="183"/>
      <c r="D203" s="182">
        <f t="shared" ref="D203:M203" si="17">D86</f>
        <v>-5600</v>
      </c>
      <c r="E203" s="182">
        <f t="shared" si="17"/>
        <v>0</v>
      </c>
      <c r="F203" s="182">
        <f t="shared" si="17"/>
        <v>0</v>
      </c>
      <c r="G203" s="182">
        <f t="shared" si="17"/>
        <v>-4000</v>
      </c>
      <c r="H203" s="182">
        <f t="shared" si="17"/>
        <v>0</v>
      </c>
      <c r="I203" s="182">
        <f t="shared" si="17"/>
        <v>0</v>
      </c>
      <c r="J203" s="182">
        <f t="shared" si="17"/>
        <v>0</v>
      </c>
      <c r="K203" s="182">
        <f t="shared" si="17"/>
        <v>0</v>
      </c>
      <c r="L203" s="182">
        <f t="shared" si="17"/>
        <v>-300</v>
      </c>
      <c r="M203" s="182">
        <f t="shared" si="17"/>
        <v>-9900</v>
      </c>
    </row>
    <row r="204" spans="1:15">
      <c r="A204" s="180"/>
      <c r="B204" s="120" t="s">
        <v>284</v>
      </c>
      <c r="C204" s="183"/>
      <c r="D204" s="182">
        <f t="shared" ref="D204:K204" si="18">D106</f>
        <v>0</v>
      </c>
      <c r="E204" s="182">
        <f t="shared" si="18"/>
        <v>0</v>
      </c>
      <c r="F204" s="182">
        <f t="shared" si="18"/>
        <v>0</v>
      </c>
      <c r="G204" s="182">
        <f t="shared" si="18"/>
        <v>0</v>
      </c>
      <c r="H204" s="182">
        <f t="shared" si="18"/>
        <v>-24</v>
      </c>
      <c r="I204" s="182">
        <f t="shared" si="18"/>
        <v>0</v>
      </c>
      <c r="J204" s="182">
        <f t="shared" si="18"/>
        <v>0</v>
      </c>
      <c r="K204" s="182">
        <f t="shared" si="18"/>
        <v>0</v>
      </c>
      <c r="L204" s="182">
        <v>0</v>
      </c>
      <c r="M204" s="182">
        <f t="shared" ref="M204" si="19">M106</f>
        <v>-24</v>
      </c>
    </row>
    <row r="205" spans="1:15">
      <c r="A205" s="180"/>
      <c r="B205" s="120" t="s">
        <v>285</v>
      </c>
      <c r="C205" s="183"/>
      <c r="D205" s="182">
        <f t="shared" ref="D205:K205" si="20">D90</f>
        <v>0</v>
      </c>
      <c r="E205" s="182">
        <f t="shared" si="20"/>
        <v>0</v>
      </c>
      <c r="F205" s="182">
        <f t="shared" si="20"/>
        <v>0</v>
      </c>
      <c r="G205" s="182">
        <f t="shared" si="20"/>
        <v>0</v>
      </c>
      <c r="H205" s="182">
        <f t="shared" si="20"/>
        <v>0</v>
      </c>
      <c r="I205" s="182">
        <f t="shared" si="20"/>
        <v>0</v>
      </c>
      <c r="J205" s="182">
        <f t="shared" si="20"/>
        <v>0</v>
      </c>
      <c r="K205" s="182">
        <f t="shared" si="20"/>
        <v>0</v>
      </c>
      <c r="L205" s="182">
        <v>0</v>
      </c>
      <c r="M205" s="182">
        <f t="shared" ref="M205" si="21">M90</f>
        <v>0</v>
      </c>
    </row>
    <row r="206" spans="1:15">
      <c r="A206" s="180"/>
      <c r="B206" s="120" t="s">
        <v>286</v>
      </c>
      <c r="C206" s="183"/>
      <c r="D206" s="182">
        <f t="shared" ref="D206:M206" si="22">D141</f>
        <v>0</v>
      </c>
      <c r="E206" s="182">
        <f t="shared" si="22"/>
        <v>0</v>
      </c>
      <c r="F206" s="182">
        <f t="shared" si="22"/>
        <v>0</v>
      </c>
      <c r="G206" s="182">
        <f t="shared" si="22"/>
        <v>0</v>
      </c>
      <c r="H206" s="182">
        <f t="shared" si="22"/>
        <v>0</v>
      </c>
      <c r="I206" s="182">
        <f t="shared" si="22"/>
        <v>0</v>
      </c>
      <c r="J206" s="182">
        <f t="shared" si="22"/>
        <v>0</v>
      </c>
      <c r="K206" s="182">
        <f t="shared" si="22"/>
        <v>0</v>
      </c>
      <c r="L206" s="182">
        <f t="shared" si="22"/>
        <v>0</v>
      </c>
      <c r="M206" s="182">
        <f t="shared" si="22"/>
        <v>0</v>
      </c>
    </row>
    <row r="207" spans="1:15">
      <c r="A207" s="180"/>
      <c r="B207" s="120" t="s">
        <v>95</v>
      </c>
      <c r="C207" s="183"/>
      <c r="D207" s="182">
        <f t="shared" ref="D207:J207" si="23">SUM(D60:D69)+D76</f>
        <v>0</v>
      </c>
      <c r="E207" s="182">
        <f t="shared" si="23"/>
        <v>0</v>
      </c>
      <c r="F207" s="182">
        <f t="shared" si="23"/>
        <v>0</v>
      </c>
      <c r="G207" s="182">
        <f t="shared" si="23"/>
        <v>0</v>
      </c>
      <c r="H207" s="182">
        <f t="shared" si="23"/>
        <v>0</v>
      </c>
      <c r="I207" s="182">
        <f t="shared" si="23"/>
        <v>0</v>
      </c>
      <c r="J207" s="182">
        <f t="shared" si="23"/>
        <v>-20900</v>
      </c>
      <c r="K207" s="182">
        <f t="shared" ref="K207" si="24">SUM(K60:K69)+K76</f>
        <v>0</v>
      </c>
      <c r="L207" s="182">
        <v>0</v>
      </c>
      <c r="M207" s="182">
        <f t="shared" ref="M207" si="25">SUM(M60:M69)+M76</f>
        <v>-20900</v>
      </c>
    </row>
    <row r="208" spans="1:15">
      <c r="A208" s="180"/>
      <c r="B208" s="120" t="s">
        <v>287</v>
      </c>
      <c r="C208" s="183"/>
      <c r="D208" s="182">
        <f t="shared" ref="D208:K208" si="26">D70+D71+D72+D73+D74+D75</f>
        <v>0</v>
      </c>
      <c r="E208" s="182">
        <f t="shared" si="26"/>
        <v>0</v>
      </c>
      <c r="F208" s="182">
        <f t="shared" si="26"/>
        <v>0</v>
      </c>
      <c r="G208" s="182">
        <f t="shared" si="26"/>
        <v>0</v>
      </c>
      <c r="H208" s="182">
        <f t="shared" si="26"/>
        <v>0</v>
      </c>
      <c r="I208" s="182">
        <f t="shared" si="26"/>
        <v>-500</v>
      </c>
      <c r="J208" s="182">
        <f t="shared" si="26"/>
        <v>-2700</v>
      </c>
      <c r="K208" s="182">
        <f t="shared" si="26"/>
        <v>0</v>
      </c>
      <c r="L208" s="182">
        <v>0</v>
      </c>
      <c r="M208" s="182">
        <f t="shared" ref="M208" si="27">M70+M71+M72+M73+M74+M75</f>
        <v>-3200</v>
      </c>
    </row>
    <row r="209" spans="1:15">
      <c r="A209" s="180"/>
      <c r="B209" s="120" t="s">
        <v>288</v>
      </c>
      <c r="C209" s="183"/>
      <c r="D209" s="182">
        <f t="shared" ref="D209:J209" si="28">D97+D98+D99+D100+D101+D102+D103+SUM(D131:D137)</f>
        <v>-8883.83</v>
      </c>
      <c r="E209" s="182">
        <f t="shared" si="28"/>
        <v>-5018</v>
      </c>
      <c r="F209" s="182">
        <f t="shared" si="28"/>
        <v>-2045.21</v>
      </c>
      <c r="G209" s="182">
        <f t="shared" si="28"/>
        <v>2500</v>
      </c>
      <c r="H209" s="182">
        <f t="shared" si="28"/>
        <v>-5097.45</v>
      </c>
      <c r="I209" s="182">
        <f t="shared" si="28"/>
        <v>-2800</v>
      </c>
      <c r="J209" s="182">
        <f t="shared" si="28"/>
        <v>-16650</v>
      </c>
      <c r="K209" s="182">
        <f t="shared" ref="K209" si="29">K97+K98+K99+K100+K101+K102+K103+SUM(K131:K137)</f>
        <v>-1695.71</v>
      </c>
      <c r="L209" s="182">
        <f t="shared" ref="L209:M209" si="30">L97+L98+L99+L100+L101+L102+L103+SUM(L131:L137)</f>
        <v>-541.12</v>
      </c>
      <c r="M209" s="182">
        <f t="shared" si="30"/>
        <v>-40231.320000000007</v>
      </c>
    </row>
    <row r="210" spans="1:15">
      <c r="A210" s="180"/>
      <c r="B210" s="120" t="s">
        <v>289</v>
      </c>
      <c r="C210" s="183"/>
      <c r="D210" s="182">
        <f t="shared" ref="D210:J210" si="31">SUM(D178:D192)</f>
        <v>-1980</v>
      </c>
      <c r="E210" s="182">
        <f t="shared" si="31"/>
        <v>13900</v>
      </c>
      <c r="F210" s="182">
        <f t="shared" si="31"/>
        <v>-210</v>
      </c>
      <c r="G210" s="182">
        <f t="shared" si="31"/>
        <v>-4000</v>
      </c>
      <c r="H210" s="182">
        <f t="shared" si="31"/>
        <v>-12570</v>
      </c>
      <c r="I210" s="182">
        <f t="shared" si="31"/>
        <v>2000</v>
      </c>
      <c r="J210" s="182">
        <f t="shared" si="31"/>
        <v>1245.630000000001</v>
      </c>
      <c r="K210" s="182">
        <f t="shared" ref="K210:M210" si="32">SUM(K178:K192)</f>
        <v>-3125.4799999999996</v>
      </c>
      <c r="L210" s="182">
        <f t="shared" si="32"/>
        <v>-482.68</v>
      </c>
      <c r="M210" s="182">
        <f t="shared" si="32"/>
        <v>-5222.5299999999952</v>
      </c>
    </row>
    <row r="211" spans="1:15">
      <c r="A211" s="180"/>
      <c r="B211" s="120" t="s">
        <v>108</v>
      </c>
      <c r="C211" s="183"/>
      <c r="D211" s="182">
        <f t="shared" ref="D211:K211" si="33">D166</f>
        <v>0</v>
      </c>
      <c r="E211" s="182">
        <f t="shared" si="33"/>
        <v>0</v>
      </c>
      <c r="F211" s="182">
        <f t="shared" si="33"/>
        <v>0</v>
      </c>
      <c r="G211" s="182">
        <f t="shared" si="33"/>
        <v>0</v>
      </c>
      <c r="H211" s="182">
        <f t="shared" si="33"/>
        <v>0</v>
      </c>
      <c r="I211" s="182">
        <f t="shared" si="33"/>
        <v>0</v>
      </c>
      <c r="J211" s="182">
        <f t="shared" si="33"/>
        <v>0</v>
      </c>
      <c r="K211" s="182">
        <f t="shared" si="33"/>
        <v>0</v>
      </c>
      <c r="L211" s="182">
        <v>0</v>
      </c>
      <c r="M211" s="182">
        <f t="shared" ref="M211" si="34">M166</f>
        <v>0</v>
      </c>
    </row>
    <row r="212" spans="1:15">
      <c r="A212" s="180"/>
      <c r="B212" s="120" t="s">
        <v>290</v>
      </c>
      <c r="C212" s="183"/>
      <c r="D212" s="182">
        <f t="shared" ref="D212:K212" si="35">D35+D36+D37+D38+D41+D54+D55+D56+D57+D58+D59+D163+D164+D81+D120+D123+D175+D161+D149</f>
        <v>-1600</v>
      </c>
      <c r="E212" s="182">
        <f t="shared" si="35"/>
        <v>-1507.76</v>
      </c>
      <c r="F212" s="182">
        <f t="shared" si="35"/>
        <v>-4796.6000000000004</v>
      </c>
      <c r="G212" s="182">
        <f t="shared" si="35"/>
        <v>-7000</v>
      </c>
      <c r="H212" s="182">
        <f t="shared" si="35"/>
        <v>0</v>
      </c>
      <c r="I212" s="182">
        <f t="shared" si="35"/>
        <v>0</v>
      </c>
      <c r="J212" s="182">
        <f t="shared" si="35"/>
        <v>0</v>
      </c>
      <c r="K212" s="182">
        <f t="shared" si="35"/>
        <v>0</v>
      </c>
      <c r="L212" s="182">
        <v>0</v>
      </c>
      <c r="M212" s="182">
        <f t="shared" ref="M212" si="36">M35+M36+M37+M38+M41+M54+M55+M56+M57+M58+M59+M163+M164+M81+M120+M123+M175+M161+M149</f>
        <v>-14904.36</v>
      </c>
    </row>
    <row r="213" spans="1:15">
      <c r="A213" s="180"/>
      <c r="B213" s="120" t="s">
        <v>291</v>
      </c>
      <c r="C213" s="183"/>
      <c r="D213" s="182">
        <f t="shared" ref="D213:K213" si="37">D155</f>
        <v>0</v>
      </c>
      <c r="E213" s="182">
        <f t="shared" si="37"/>
        <v>0</v>
      </c>
      <c r="F213" s="182">
        <f t="shared" si="37"/>
        <v>0</v>
      </c>
      <c r="G213" s="182">
        <f t="shared" si="37"/>
        <v>0</v>
      </c>
      <c r="H213" s="182">
        <f t="shared" si="37"/>
        <v>0</v>
      </c>
      <c r="I213" s="182">
        <f t="shared" si="37"/>
        <v>0</v>
      </c>
      <c r="J213" s="182">
        <f t="shared" si="37"/>
        <v>0</v>
      </c>
      <c r="K213" s="182">
        <f t="shared" si="37"/>
        <v>0</v>
      </c>
      <c r="L213" s="182">
        <v>0</v>
      </c>
      <c r="M213" s="182">
        <f t="shared" ref="M213" si="38">M155</f>
        <v>0</v>
      </c>
    </row>
    <row r="214" spans="1:15">
      <c r="A214" s="180"/>
      <c r="B214" s="120" t="s">
        <v>292</v>
      </c>
      <c r="C214" s="187"/>
      <c r="D214" s="182">
        <f t="shared" ref="D214:I214" si="39">SUM(D17:D34)+D14+D39+D40-D21+D42+SUM(D52:D53)+D79+D80+D82+SUM(D84:D85)+SUM(D88:D94)-D90+SUM(D96)+SUM(D104:D113)-D106+SUM(D118:D122)-D120+SUM(D124:D130)+SUM(D138:D150)-D141+SUM(D152:D154)+D156+D157+D162+SUM(D176:D177)+D95+D165+D194-D149</f>
        <v>-33346.17</v>
      </c>
      <c r="E214" s="182">
        <f t="shared" si="39"/>
        <v>-4766.8600000000006</v>
      </c>
      <c r="F214" s="182">
        <f t="shared" si="39"/>
        <v>7051.8099999999995</v>
      </c>
      <c r="G214" s="182">
        <f t="shared" si="39"/>
        <v>-500</v>
      </c>
      <c r="H214" s="182">
        <f t="shared" si="39"/>
        <v>-6386.7</v>
      </c>
      <c r="I214" s="182">
        <f t="shared" si="39"/>
        <v>1300</v>
      </c>
      <c r="J214" s="182">
        <f>SUM(J17:J34)+J14+J39+J40-J21+J42+SUM(J52:J53)+J79+J80+J82+SUM(J84:J85)+SUM(J88:J94)-J90+SUM(J96)+SUM(J104:J113)-J106+SUM(J118:J122)-J120+SUM(J124:J130)+SUM(J138:J150)-J141+SUM(J152:J154)+J156+J157+J162+SUM(J176:J177)+J95+J165+J194-J149+J193</f>
        <v>-124434.22000000002</v>
      </c>
      <c r="K214" s="182">
        <f>SUM(K17:K34)+K14+K39+K40-K21+K42+SUM(K52:K53)+K79+K80+K82+SUM(K84:K85)+SUM(K88:K94)-K90+SUM(K96)+SUM(K104:K113)-K106+SUM(K118:K122)-K120+SUM(K124:K130)+SUM(K138:K150)-K141+SUM(K152:K154)+K156+K157+K162+SUM(K176:K177)+K95+K165+K194-K149+K193</f>
        <v>-4703.8100000000004</v>
      </c>
      <c r="L214" s="182">
        <f t="shared" ref="L214:M214" si="40">SUM(L17:L34)+L14+L39+L40-L21+L42+SUM(L52:L53)+L79+L80+L82+SUM(L84:L85)+SUM(L88:L94)-L90+SUM(L96)+SUM(L104:L113)-L106+SUM(L118:L122)-L120+SUM(L124:L130)+SUM(L138:L150)-L141+SUM(L152:L154)+L156+L157+L162+SUM(L176:L177)+L95+L165+L194-L149+L193</f>
        <v>316.8</v>
      </c>
      <c r="M214" s="182">
        <f t="shared" si="40"/>
        <v>-165469.15000000002</v>
      </c>
    </row>
    <row r="215" spans="1:15">
      <c r="A215" s="188" t="s">
        <v>335</v>
      </c>
      <c r="B215" s="120" t="s">
        <v>294</v>
      </c>
      <c r="C215" s="181"/>
      <c r="D215" s="182">
        <f t="shared" ref="D215:M215" si="41">SUM(D195:D214)</f>
        <v>-30000</v>
      </c>
      <c r="E215" s="182">
        <f t="shared" si="41"/>
        <v>-2407.4600000000009</v>
      </c>
      <c r="F215" s="182">
        <f t="shared" si="41"/>
        <v>0</v>
      </c>
      <c r="G215" s="182">
        <f t="shared" si="41"/>
        <v>-4000</v>
      </c>
      <c r="H215" s="182">
        <f t="shared" si="41"/>
        <v>-24078.15</v>
      </c>
      <c r="I215" s="182">
        <f t="shared" si="41"/>
        <v>0</v>
      </c>
      <c r="J215" s="182">
        <f t="shared" si="41"/>
        <v>198561.40999999997</v>
      </c>
      <c r="K215" s="182">
        <f t="shared" ref="K215" si="42">SUM(K195:K214)</f>
        <v>-9525</v>
      </c>
      <c r="L215" s="182">
        <f t="shared" si="41"/>
        <v>-1007</v>
      </c>
      <c r="M215" s="182">
        <f t="shared" si="41"/>
        <v>127543.79999999999</v>
      </c>
      <c r="O215" s="7"/>
    </row>
    <row r="216" spans="1:15">
      <c r="A216" s="189" t="s">
        <v>298</v>
      </c>
      <c r="B216" s="190" t="s">
        <v>751</v>
      </c>
      <c r="C216" s="191"/>
      <c r="D216" s="192">
        <f t="shared" ref="D216:M216" si="43">SUM(D167:D174)</f>
        <v>0</v>
      </c>
      <c r="E216" s="192">
        <f t="shared" si="43"/>
        <v>0</v>
      </c>
      <c r="F216" s="192">
        <f t="shared" si="43"/>
        <v>0</v>
      </c>
      <c r="G216" s="192">
        <f t="shared" si="43"/>
        <v>0</v>
      </c>
      <c r="H216" s="192">
        <f t="shared" si="43"/>
        <v>0</v>
      </c>
      <c r="I216" s="192">
        <f t="shared" si="43"/>
        <v>0</v>
      </c>
      <c r="J216" s="192">
        <f t="shared" si="43"/>
        <v>0</v>
      </c>
      <c r="K216" s="193">
        <f t="shared" si="43"/>
        <v>0</v>
      </c>
      <c r="L216" s="192">
        <v>0</v>
      </c>
      <c r="M216" s="192">
        <f t="shared" si="43"/>
        <v>0</v>
      </c>
    </row>
    <row r="217" spans="1:15">
      <c r="A217" s="194" t="s">
        <v>295</v>
      </c>
      <c r="B217" s="195" t="s">
        <v>297</v>
      </c>
      <c r="C217" s="196"/>
      <c r="D217" s="197">
        <f t="shared" ref="D217:M217" si="44">D158</f>
        <v>0</v>
      </c>
      <c r="E217" s="197">
        <f t="shared" si="44"/>
        <v>0</v>
      </c>
      <c r="F217" s="197">
        <f t="shared" si="44"/>
        <v>0</v>
      </c>
      <c r="G217" s="197">
        <f t="shared" si="44"/>
        <v>0</v>
      </c>
      <c r="H217" s="197">
        <f t="shared" si="44"/>
        <v>0</v>
      </c>
      <c r="I217" s="197">
        <f t="shared" si="44"/>
        <v>0</v>
      </c>
      <c r="J217" s="197">
        <f t="shared" si="44"/>
        <v>0</v>
      </c>
      <c r="K217" s="198">
        <f t="shared" si="44"/>
        <v>0</v>
      </c>
      <c r="L217" s="197">
        <v>0</v>
      </c>
      <c r="M217" s="199">
        <f t="shared" si="44"/>
        <v>0</v>
      </c>
    </row>
    <row r="218" spans="1:15">
      <c r="A218" s="200" t="s">
        <v>293</v>
      </c>
      <c r="B218" s="201" t="s">
        <v>299</v>
      </c>
      <c r="C218" s="202"/>
      <c r="D218" s="203">
        <f t="shared" ref="D218:M218" si="45">D3+D4+D5+D6+D7+D8+D9+D10+D11+D114+D115+D43+D45+D48+D50</f>
        <v>0</v>
      </c>
      <c r="E218" s="203">
        <f t="shared" si="45"/>
        <v>0</v>
      </c>
      <c r="F218" s="203">
        <f t="shared" si="45"/>
        <v>0</v>
      </c>
      <c r="G218" s="203">
        <f t="shared" si="45"/>
        <v>0</v>
      </c>
      <c r="H218" s="203">
        <f t="shared" si="45"/>
        <v>0</v>
      </c>
      <c r="I218" s="203">
        <f t="shared" si="45"/>
        <v>0</v>
      </c>
      <c r="J218" s="203">
        <f t="shared" si="45"/>
        <v>0</v>
      </c>
      <c r="K218" s="204">
        <f t="shared" si="45"/>
        <v>0</v>
      </c>
      <c r="L218" s="203">
        <v>0</v>
      </c>
      <c r="M218" s="203">
        <f t="shared" si="45"/>
        <v>0</v>
      </c>
    </row>
    <row r="219" spans="1:15">
      <c r="A219" s="205" t="s">
        <v>296</v>
      </c>
      <c r="B219" s="206" t="s">
        <v>727</v>
      </c>
      <c r="C219" s="207"/>
      <c r="D219" s="208">
        <f t="shared" ref="D219:M219" si="46">D159</f>
        <v>0</v>
      </c>
      <c r="E219" s="208">
        <f t="shared" si="46"/>
        <v>0</v>
      </c>
      <c r="F219" s="208">
        <f t="shared" si="46"/>
        <v>0</v>
      </c>
      <c r="G219" s="208">
        <f t="shared" si="46"/>
        <v>0</v>
      </c>
      <c r="H219" s="208">
        <f t="shared" si="46"/>
        <v>0</v>
      </c>
      <c r="I219" s="208">
        <f t="shared" si="46"/>
        <v>0</v>
      </c>
      <c r="J219" s="208">
        <f t="shared" si="46"/>
        <v>-180000</v>
      </c>
      <c r="K219" s="209">
        <f t="shared" si="46"/>
        <v>0</v>
      </c>
      <c r="L219" s="208">
        <v>0</v>
      </c>
      <c r="M219" s="208">
        <f t="shared" si="46"/>
        <v>-180000</v>
      </c>
    </row>
    <row r="220" spans="1:15">
      <c r="A220" s="210" t="s">
        <v>301</v>
      </c>
      <c r="B220" s="211" t="s">
        <v>302</v>
      </c>
      <c r="C220" s="212"/>
      <c r="D220" s="213"/>
      <c r="E220" s="213"/>
      <c r="F220" s="213"/>
      <c r="G220" s="213"/>
      <c r="H220" s="213"/>
      <c r="I220" s="213"/>
      <c r="J220" s="213"/>
      <c r="K220" s="213"/>
      <c r="L220" s="213">
        <v>0</v>
      </c>
      <c r="M220" s="214">
        <f>SUM(D220:L220)</f>
        <v>0</v>
      </c>
    </row>
    <row r="221" spans="1:15">
      <c r="A221" s="210" t="s">
        <v>303</v>
      </c>
      <c r="B221" s="211" t="s">
        <v>304</v>
      </c>
      <c r="C221" s="215"/>
      <c r="D221" s="216"/>
      <c r="E221" s="216"/>
      <c r="F221" s="216"/>
      <c r="G221" s="216"/>
      <c r="H221" s="216"/>
      <c r="I221" s="216"/>
      <c r="J221" s="216">
        <v>0</v>
      </c>
      <c r="K221" s="216"/>
      <c r="L221" s="216">
        <v>0</v>
      </c>
      <c r="M221" s="214">
        <f t="shared" ref="M221:M245" si="47">SUM(D221:L221)</f>
        <v>0</v>
      </c>
    </row>
    <row r="222" spans="1:15">
      <c r="A222" s="210" t="s">
        <v>305</v>
      </c>
      <c r="B222" s="211" t="s">
        <v>306</v>
      </c>
      <c r="C222" s="215"/>
      <c r="D222" s="216"/>
      <c r="E222" s="216"/>
      <c r="F222" s="216"/>
      <c r="G222" s="216"/>
      <c r="H222" s="216"/>
      <c r="I222" s="216"/>
      <c r="J222" s="216">
        <v>0</v>
      </c>
      <c r="K222" s="216"/>
      <c r="L222" s="216">
        <v>0</v>
      </c>
      <c r="M222" s="214">
        <f t="shared" si="47"/>
        <v>0</v>
      </c>
    </row>
    <row r="223" spans="1:15">
      <c r="A223" s="210" t="s">
        <v>307</v>
      </c>
      <c r="B223" s="211" t="s">
        <v>308</v>
      </c>
      <c r="C223" s="215"/>
      <c r="D223" s="216"/>
      <c r="E223" s="216"/>
      <c r="F223" s="216"/>
      <c r="G223" s="216"/>
      <c r="H223" s="216"/>
      <c r="I223" s="216"/>
      <c r="J223" s="216">
        <v>0</v>
      </c>
      <c r="K223" s="216"/>
      <c r="L223" s="216">
        <v>0</v>
      </c>
      <c r="M223" s="214">
        <f t="shared" si="47"/>
        <v>0</v>
      </c>
    </row>
    <row r="224" spans="1:15">
      <c r="A224" s="210" t="s">
        <v>309</v>
      </c>
      <c r="B224" s="211" t="s">
        <v>310</v>
      </c>
      <c r="C224" s="215"/>
      <c r="D224" s="216"/>
      <c r="E224" s="216"/>
      <c r="F224" s="216"/>
      <c r="G224" s="216"/>
      <c r="H224" s="216"/>
      <c r="I224" s="216"/>
      <c r="J224" s="216"/>
      <c r="K224" s="216"/>
      <c r="L224" s="216">
        <v>0</v>
      </c>
      <c r="M224" s="214">
        <f t="shared" si="47"/>
        <v>0</v>
      </c>
    </row>
    <row r="225" spans="1:15">
      <c r="A225" s="210" t="s">
        <v>311</v>
      </c>
      <c r="B225" s="211" t="s">
        <v>312</v>
      </c>
      <c r="C225" s="215"/>
      <c r="D225" s="216"/>
      <c r="E225" s="216"/>
      <c r="F225" s="216"/>
      <c r="G225" s="216"/>
      <c r="H225" s="216"/>
      <c r="I225" s="216"/>
      <c r="J225" s="216">
        <v>0</v>
      </c>
      <c r="K225" s="216"/>
      <c r="L225" s="216">
        <v>0</v>
      </c>
      <c r="M225" s="214">
        <f t="shared" si="47"/>
        <v>0</v>
      </c>
    </row>
    <row r="226" spans="1:15">
      <c r="A226" s="210" t="s">
        <v>313</v>
      </c>
      <c r="B226" s="211" t="s">
        <v>314</v>
      </c>
      <c r="C226" s="215"/>
      <c r="D226" s="216"/>
      <c r="E226" s="216"/>
      <c r="F226" s="216"/>
      <c r="G226" s="216"/>
      <c r="H226" s="216"/>
      <c r="I226" s="216"/>
      <c r="J226" s="216"/>
      <c r="K226" s="216"/>
      <c r="L226" s="216">
        <v>0</v>
      </c>
      <c r="M226" s="214">
        <f t="shared" si="47"/>
        <v>0</v>
      </c>
    </row>
    <row r="227" spans="1:15">
      <c r="A227" s="210" t="s">
        <v>315</v>
      </c>
      <c r="B227" s="211" t="s">
        <v>316</v>
      </c>
      <c r="C227" s="215"/>
      <c r="D227" s="216"/>
      <c r="E227" s="216"/>
      <c r="F227" s="216"/>
      <c r="G227" s="216"/>
      <c r="H227" s="216"/>
      <c r="I227" s="216"/>
      <c r="J227" s="216">
        <v>0</v>
      </c>
      <c r="K227" s="216"/>
      <c r="L227" s="216">
        <v>0</v>
      </c>
      <c r="M227" s="214">
        <f t="shared" si="47"/>
        <v>0</v>
      </c>
    </row>
    <row r="228" spans="1:15">
      <c r="A228" s="210" t="s">
        <v>317</v>
      </c>
      <c r="B228" s="211" t="s">
        <v>318</v>
      </c>
      <c r="C228" s="215"/>
      <c r="D228" s="216"/>
      <c r="E228" s="216"/>
      <c r="F228" s="216"/>
      <c r="G228" s="216"/>
      <c r="H228" s="216"/>
      <c r="I228" s="216"/>
      <c r="J228" s="216">
        <v>0</v>
      </c>
      <c r="K228" s="216"/>
      <c r="L228" s="216">
        <v>0</v>
      </c>
      <c r="M228" s="214">
        <f t="shared" si="47"/>
        <v>0</v>
      </c>
    </row>
    <row r="229" spans="1:15">
      <c r="A229" s="210" t="s">
        <v>319</v>
      </c>
      <c r="B229" s="211" t="s">
        <v>320</v>
      </c>
      <c r="C229" s="215"/>
      <c r="D229" s="216"/>
      <c r="E229" s="216"/>
      <c r="F229" s="216"/>
      <c r="G229" s="216"/>
      <c r="H229" s="216"/>
      <c r="I229" s="216"/>
      <c r="J229" s="216">
        <v>0</v>
      </c>
      <c r="K229" s="216"/>
      <c r="L229" s="216">
        <v>0</v>
      </c>
      <c r="M229" s="214">
        <f t="shared" si="47"/>
        <v>0</v>
      </c>
    </row>
    <row r="230" spans="1:15">
      <c r="A230" s="210" t="s">
        <v>321</v>
      </c>
      <c r="B230" s="211" t="s">
        <v>322</v>
      </c>
      <c r="C230" s="215"/>
      <c r="D230" s="216"/>
      <c r="E230" s="216"/>
      <c r="F230" s="216"/>
      <c r="G230" s="216"/>
      <c r="H230" s="216"/>
      <c r="I230" s="216"/>
      <c r="J230" s="216">
        <v>0</v>
      </c>
      <c r="K230" s="216"/>
      <c r="L230" s="216">
        <v>0</v>
      </c>
      <c r="M230" s="214">
        <f t="shared" si="47"/>
        <v>0</v>
      </c>
    </row>
    <row r="231" spans="1:15">
      <c r="A231" s="210" t="s">
        <v>776</v>
      </c>
      <c r="B231" s="211" t="s">
        <v>777</v>
      </c>
      <c r="C231" s="215"/>
      <c r="D231" s="216"/>
      <c r="E231" s="216"/>
      <c r="F231" s="216"/>
      <c r="G231" s="216"/>
      <c r="H231" s="216"/>
      <c r="I231" s="216"/>
      <c r="J231" s="216">
        <v>1000</v>
      </c>
      <c r="K231" s="216"/>
      <c r="L231" s="216"/>
      <c r="M231" s="214">
        <f t="shared" si="47"/>
        <v>1000</v>
      </c>
      <c r="O231" s="124">
        <v>1000</v>
      </c>
    </row>
    <row r="232" spans="1:15">
      <c r="A232" s="210" t="s">
        <v>340</v>
      </c>
      <c r="B232" s="211" t="s">
        <v>341</v>
      </c>
      <c r="C232" s="215"/>
      <c r="D232" s="216"/>
      <c r="E232" s="216"/>
      <c r="F232" s="216"/>
      <c r="G232" s="216"/>
      <c r="H232" s="216"/>
      <c r="I232" s="216"/>
      <c r="J232" s="216">
        <v>0</v>
      </c>
      <c r="K232" s="216"/>
      <c r="L232" s="216">
        <v>0</v>
      </c>
      <c r="M232" s="214">
        <f t="shared" si="47"/>
        <v>0</v>
      </c>
    </row>
    <row r="233" spans="1:15">
      <c r="A233" s="210" t="s">
        <v>323</v>
      </c>
      <c r="B233" s="211" t="s">
        <v>324</v>
      </c>
      <c r="C233" s="215"/>
      <c r="D233" s="216"/>
      <c r="E233" s="216"/>
      <c r="F233" s="216"/>
      <c r="G233" s="216"/>
      <c r="H233" s="216"/>
      <c r="I233" s="216"/>
      <c r="J233" s="216">
        <v>0</v>
      </c>
      <c r="K233" s="216"/>
      <c r="L233" s="216">
        <v>0</v>
      </c>
      <c r="M233" s="214">
        <f t="shared" si="47"/>
        <v>0</v>
      </c>
    </row>
    <row r="234" spans="1:15">
      <c r="A234" s="210" t="s">
        <v>325</v>
      </c>
      <c r="B234" s="211" t="s">
        <v>326</v>
      </c>
      <c r="C234" s="215"/>
      <c r="D234" s="216"/>
      <c r="E234" s="216"/>
      <c r="F234" s="216"/>
      <c r="G234" s="216"/>
      <c r="H234" s="216"/>
      <c r="I234" s="216"/>
      <c r="J234" s="216">
        <v>0</v>
      </c>
      <c r="K234" s="216"/>
      <c r="L234" s="216">
        <v>0</v>
      </c>
      <c r="M234" s="214">
        <f t="shared" si="47"/>
        <v>0</v>
      </c>
    </row>
    <row r="235" spans="1:15" ht="19.5">
      <c r="A235" s="210" t="s">
        <v>713</v>
      </c>
      <c r="B235" s="217" t="s">
        <v>715</v>
      </c>
      <c r="C235" s="218"/>
      <c r="D235" s="216"/>
      <c r="E235" s="216"/>
      <c r="F235" s="216"/>
      <c r="G235" s="216"/>
      <c r="H235" s="216"/>
      <c r="I235" s="216"/>
      <c r="J235" s="216">
        <v>0</v>
      </c>
      <c r="K235" s="216"/>
      <c r="L235" s="216">
        <v>0</v>
      </c>
      <c r="M235" s="214">
        <f t="shared" si="47"/>
        <v>0</v>
      </c>
    </row>
    <row r="236" spans="1:15" ht="19.899999999999999" customHeight="1">
      <c r="A236" s="210" t="s">
        <v>714</v>
      </c>
      <c r="B236" s="217" t="s">
        <v>716</v>
      </c>
      <c r="C236" s="218"/>
      <c r="D236" s="216"/>
      <c r="E236" s="216"/>
      <c r="F236" s="216"/>
      <c r="G236" s="216"/>
      <c r="H236" s="216"/>
      <c r="I236" s="216"/>
      <c r="J236" s="216">
        <v>0</v>
      </c>
      <c r="K236" s="216"/>
      <c r="L236" s="216">
        <v>0</v>
      </c>
      <c r="M236" s="214">
        <f t="shared" si="47"/>
        <v>0</v>
      </c>
    </row>
    <row r="237" spans="1:15">
      <c r="A237" s="210" t="s">
        <v>327</v>
      </c>
      <c r="B237" s="211" t="s">
        <v>328</v>
      </c>
      <c r="C237" s="215"/>
      <c r="D237" s="216"/>
      <c r="E237" s="216"/>
      <c r="F237" s="216"/>
      <c r="G237" s="216"/>
      <c r="H237" s="216"/>
      <c r="I237" s="216"/>
      <c r="J237" s="216">
        <v>0</v>
      </c>
      <c r="K237" s="216"/>
      <c r="L237" s="216">
        <v>0</v>
      </c>
      <c r="M237" s="214">
        <f t="shared" si="47"/>
        <v>0</v>
      </c>
    </row>
    <row r="238" spans="1:15">
      <c r="A238" s="210" t="s">
        <v>329</v>
      </c>
      <c r="B238" s="211" t="s">
        <v>330</v>
      </c>
      <c r="C238" s="215"/>
      <c r="D238" s="216"/>
      <c r="E238" s="216"/>
      <c r="F238" s="216"/>
      <c r="G238" s="216"/>
      <c r="H238" s="216"/>
      <c r="I238" s="216"/>
      <c r="J238" s="216">
        <v>0</v>
      </c>
      <c r="K238" s="216"/>
      <c r="L238" s="216">
        <v>0</v>
      </c>
      <c r="M238" s="214">
        <f t="shared" si="47"/>
        <v>0</v>
      </c>
    </row>
    <row r="239" spans="1:15">
      <c r="A239" s="210" t="s">
        <v>331</v>
      </c>
      <c r="B239" s="211" t="s">
        <v>332</v>
      </c>
      <c r="C239" s="215"/>
      <c r="D239" s="216"/>
      <c r="E239" s="216"/>
      <c r="F239" s="216"/>
      <c r="G239" s="216"/>
      <c r="H239" s="216"/>
      <c r="I239" s="216"/>
      <c r="J239" s="216">
        <v>0</v>
      </c>
      <c r="K239" s="216"/>
      <c r="L239" s="216">
        <v>0</v>
      </c>
      <c r="M239" s="214">
        <f t="shared" si="47"/>
        <v>0</v>
      </c>
    </row>
    <row r="240" spans="1:15">
      <c r="A240" s="210" t="s">
        <v>333</v>
      </c>
      <c r="B240" s="211" t="s">
        <v>334</v>
      </c>
      <c r="C240" s="215"/>
      <c r="D240" s="216"/>
      <c r="E240" s="216"/>
      <c r="F240" s="216"/>
      <c r="G240" s="216"/>
      <c r="H240" s="216"/>
      <c r="I240" s="216"/>
      <c r="J240" s="216">
        <v>0</v>
      </c>
      <c r="K240" s="216"/>
      <c r="L240" s="216">
        <v>0</v>
      </c>
      <c r="M240" s="214">
        <f t="shared" si="47"/>
        <v>0</v>
      </c>
    </row>
    <row r="241" spans="1:13">
      <c r="A241" s="219" t="s">
        <v>339</v>
      </c>
      <c r="B241" s="211" t="s">
        <v>342</v>
      </c>
      <c r="C241" s="215"/>
      <c r="D241" s="216"/>
      <c r="E241" s="216"/>
      <c r="F241" s="216"/>
      <c r="G241" s="216"/>
      <c r="H241" s="216"/>
      <c r="I241" s="216"/>
      <c r="J241" s="216">
        <v>0</v>
      </c>
      <c r="K241" s="216"/>
      <c r="L241" s="216">
        <v>0</v>
      </c>
      <c r="M241" s="214">
        <f t="shared" si="47"/>
        <v>0</v>
      </c>
    </row>
    <row r="242" spans="1:13">
      <c r="A242" s="219" t="s">
        <v>345</v>
      </c>
      <c r="B242" s="211" t="s">
        <v>691</v>
      </c>
      <c r="C242" s="215"/>
      <c r="D242" s="216"/>
      <c r="E242" s="216"/>
      <c r="F242" s="216"/>
      <c r="G242" s="216"/>
      <c r="H242" s="216"/>
      <c r="I242" s="216"/>
      <c r="J242" s="216">
        <v>0</v>
      </c>
      <c r="K242" s="216"/>
      <c r="L242" s="216">
        <v>0</v>
      </c>
      <c r="M242" s="214">
        <f t="shared" si="47"/>
        <v>0</v>
      </c>
    </row>
    <row r="243" spans="1:13">
      <c r="A243" s="219" t="s">
        <v>689</v>
      </c>
      <c r="B243" s="211" t="s">
        <v>692</v>
      </c>
      <c r="C243" s="218"/>
      <c r="D243" s="216"/>
      <c r="E243" s="216"/>
      <c r="F243" s="216"/>
      <c r="G243" s="216"/>
      <c r="H243" s="216"/>
      <c r="I243" s="216"/>
      <c r="J243" s="216">
        <v>0</v>
      </c>
      <c r="K243" s="216"/>
      <c r="L243" s="216">
        <v>0</v>
      </c>
      <c r="M243" s="214">
        <f t="shared" si="47"/>
        <v>0</v>
      </c>
    </row>
    <row r="244" spans="1:13">
      <c r="A244" s="219" t="s">
        <v>690</v>
      </c>
      <c r="B244" s="211" t="s">
        <v>693</v>
      </c>
      <c r="C244" s="218"/>
      <c r="D244" s="216"/>
      <c r="E244" s="216"/>
      <c r="F244" s="216"/>
      <c r="G244" s="216"/>
      <c r="H244" s="216"/>
      <c r="I244" s="216"/>
      <c r="J244" s="216">
        <v>0</v>
      </c>
      <c r="K244" s="216"/>
      <c r="L244" s="216">
        <v>0</v>
      </c>
      <c r="M244" s="214">
        <f t="shared" si="47"/>
        <v>0</v>
      </c>
    </row>
    <row r="245" spans="1:13" ht="10.9" customHeight="1">
      <c r="A245" s="219" t="s">
        <v>779</v>
      </c>
      <c r="B245" s="211" t="s">
        <v>780</v>
      </c>
      <c r="C245" s="220" t="s">
        <v>679</v>
      </c>
      <c r="D245" s="213"/>
      <c r="E245" s="213"/>
      <c r="F245" s="213"/>
      <c r="G245" s="213"/>
      <c r="H245" s="213"/>
      <c r="I245" s="213"/>
      <c r="J245" s="213">
        <v>0</v>
      </c>
      <c r="K245" s="213"/>
      <c r="L245" s="213">
        <v>0</v>
      </c>
      <c r="M245" s="214">
        <f t="shared" si="47"/>
        <v>0</v>
      </c>
    </row>
    <row r="246" spans="1:13" ht="14.45" customHeight="1">
      <c r="A246" s="221" t="s">
        <v>338</v>
      </c>
      <c r="B246" s="222" t="s">
        <v>336</v>
      </c>
      <c r="C246" s="223"/>
      <c r="D246" s="224">
        <f t="shared" ref="D246:K246" si="48">SUM(D220:D245)</f>
        <v>0</v>
      </c>
      <c r="E246" s="224">
        <f t="shared" si="48"/>
        <v>0</v>
      </c>
      <c r="F246" s="224">
        <f t="shared" si="48"/>
        <v>0</v>
      </c>
      <c r="G246" s="224">
        <f t="shared" si="48"/>
        <v>0</v>
      </c>
      <c r="H246" s="224">
        <f t="shared" si="48"/>
        <v>0</v>
      </c>
      <c r="I246" s="224">
        <f t="shared" si="48"/>
        <v>0</v>
      </c>
      <c r="J246" s="224">
        <f t="shared" si="48"/>
        <v>1000</v>
      </c>
      <c r="K246" s="224">
        <f t="shared" si="48"/>
        <v>0</v>
      </c>
      <c r="L246" s="224">
        <v>0</v>
      </c>
      <c r="M246" s="225">
        <f t="shared" ref="M246" si="49">SUM(M220:M245)</f>
        <v>1000</v>
      </c>
    </row>
    <row r="247" spans="1:13">
      <c r="A247" s="226"/>
      <c r="B247" s="227" t="s">
        <v>606</v>
      </c>
      <c r="C247" s="140"/>
      <c r="D247" s="228"/>
      <c r="E247" s="228"/>
      <c r="F247" s="228"/>
      <c r="G247" s="228"/>
      <c r="H247" s="228"/>
      <c r="I247" s="228"/>
      <c r="J247" s="228"/>
      <c r="K247" s="228"/>
      <c r="L247" s="228"/>
      <c r="M247" s="229"/>
    </row>
    <row r="248" spans="1:13">
      <c r="A248" s="230" t="s">
        <v>507</v>
      </c>
      <c r="B248" s="231" t="s">
        <v>124</v>
      </c>
      <c r="C248" s="232" t="s">
        <v>125</v>
      </c>
      <c r="D248" s="233"/>
      <c r="E248" s="233"/>
      <c r="F248" s="234"/>
      <c r="G248" s="234"/>
      <c r="H248" s="234"/>
      <c r="I248" s="234"/>
      <c r="J248" s="234"/>
      <c r="K248" s="234"/>
      <c r="L248" s="234">
        <v>0</v>
      </c>
      <c r="M248" s="234">
        <f>SUM(D248:L248)</f>
        <v>0</v>
      </c>
    </row>
    <row r="249" spans="1:13">
      <c r="A249" s="100" t="s">
        <v>508</v>
      </c>
      <c r="B249" s="30" t="s">
        <v>126</v>
      </c>
      <c r="C249" s="232"/>
      <c r="D249" s="233"/>
      <c r="E249" s="233"/>
      <c r="F249" s="234"/>
      <c r="G249" s="234"/>
      <c r="H249" s="234"/>
      <c r="I249" s="234"/>
      <c r="J249" s="234"/>
      <c r="K249" s="234"/>
      <c r="L249" s="234">
        <v>0</v>
      </c>
      <c r="M249" s="234">
        <f t="shared" ref="M249:M312" si="50">SUM(D249:L249)</f>
        <v>0</v>
      </c>
    </row>
    <row r="250" spans="1:13">
      <c r="A250" s="235" t="s">
        <v>509</v>
      </c>
      <c r="B250" s="231" t="s">
        <v>127</v>
      </c>
      <c r="C250" s="232"/>
      <c r="D250" s="233"/>
      <c r="E250" s="233"/>
      <c r="F250" s="234"/>
      <c r="G250" s="234"/>
      <c r="H250" s="234"/>
      <c r="I250" s="234"/>
      <c r="J250" s="234"/>
      <c r="K250" s="234"/>
      <c r="L250" s="234">
        <v>0</v>
      </c>
      <c r="M250" s="234">
        <f t="shared" si="50"/>
        <v>0</v>
      </c>
    </row>
    <row r="251" spans="1:13">
      <c r="A251" s="235" t="s">
        <v>510</v>
      </c>
      <c r="B251" s="231" t="s">
        <v>128</v>
      </c>
      <c r="C251" s="232"/>
      <c r="D251" s="233"/>
      <c r="E251" s="233"/>
      <c r="F251" s="234"/>
      <c r="G251" s="234"/>
      <c r="H251" s="234"/>
      <c r="I251" s="234"/>
      <c r="J251" s="234"/>
      <c r="K251" s="234"/>
      <c r="L251" s="234">
        <v>0</v>
      </c>
      <c r="M251" s="234">
        <f t="shared" si="50"/>
        <v>0</v>
      </c>
    </row>
    <row r="252" spans="1:13">
      <c r="A252" s="235" t="s">
        <v>511</v>
      </c>
      <c r="B252" s="231" t="s">
        <v>343</v>
      </c>
      <c r="C252" s="232"/>
      <c r="D252" s="233"/>
      <c r="E252" s="233"/>
      <c r="F252" s="234"/>
      <c r="G252" s="234"/>
      <c r="H252" s="234"/>
      <c r="I252" s="234"/>
      <c r="J252" s="234"/>
      <c r="K252" s="234"/>
      <c r="L252" s="234">
        <v>0</v>
      </c>
      <c r="M252" s="234">
        <f t="shared" si="50"/>
        <v>0</v>
      </c>
    </row>
    <row r="253" spans="1:13">
      <c r="A253" s="235" t="s">
        <v>512</v>
      </c>
      <c r="B253" s="231" t="s">
        <v>129</v>
      </c>
      <c r="C253" s="232"/>
      <c r="D253" s="233"/>
      <c r="E253" s="233"/>
      <c r="F253" s="234"/>
      <c r="G253" s="234"/>
      <c r="H253" s="234"/>
      <c r="I253" s="234"/>
      <c r="J253" s="234"/>
      <c r="K253" s="234"/>
      <c r="L253" s="234">
        <v>0</v>
      </c>
      <c r="M253" s="234">
        <f t="shared" si="50"/>
        <v>0</v>
      </c>
    </row>
    <row r="254" spans="1:13">
      <c r="A254" s="235" t="s">
        <v>513</v>
      </c>
      <c r="B254" s="231" t="s">
        <v>130</v>
      </c>
      <c r="C254" s="232"/>
      <c r="D254" s="233"/>
      <c r="E254" s="233"/>
      <c r="F254" s="234"/>
      <c r="G254" s="234"/>
      <c r="H254" s="234"/>
      <c r="I254" s="234"/>
      <c r="J254" s="234"/>
      <c r="K254" s="234"/>
      <c r="L254" s="234">
        <v>0</v>
      </c>
      <c r="M254" s="234">
        <f t="shared" si="50"/>
        <v>0</v>
      </c>
    </row>
    <row r="255" spans="1:13">
      <c r="A255" s="235" t="s">
        <v>514</v>
      </c>
      <c r="B255" s="231" t="s">
        <v>131</v>
      </c>
      <c r="C255" s="232"/>
      <c r="D255" s="233"/>
      <c r="E255" s="233"/>
      <c r="F255" s="234"/>
      <c r="G255" s="234"/>
      <c r="H255" s="234"/>
      <c r="I255" s="234"/>
      <c r="J255" s="234"/>
      <c r="K255" s="234"/>
      <c r="L255" s="234">
        <v>0</v>
      </c>
      <c r="M255" s="234">
        <f t="shared" si="50"/>
        <v>0</v>
      </c>
    </row>
    <row r="256" spans="1:13">
      <c r="A256" s="235" t="s">
        <v>515</v>
      </c>
      <c r="B256" s="231" t="s">
        <v>132</v>
      </c>
      <c r="C256" s="232"/>
      <c r="D256" s="233"/>
      <c r="E256" s="233"/>
      <c r="F256" s="234"/>
      <c r="G256" s="234"/>
      <c r="H256" s="234"/>
      <c r="I256" s="234"/>
      <c r="J256" s="234"/>
      <c r="K256" s="234"/>
      <c r="L256" s="234">
        <v>0</v>
      </c>
      <c r="M256" s="234">
        <f t="shared" si="50"/>
        <v>0</v>
      </c>
    </row>
    <row r="257" spans="1:13">
      <c r="A257" s="138" t="s">
        <v>516</v>
      </c>
      <c r="B257" s="139" t="s">
        <v>133</v>
      </c>
      <c r="C257" s="140"/>
      <c r="D257" s="236"/>
      <c r="E257" s="236"/>
      <c r="F257" s="123"/>
      <c r="G257" s="123"/>
      <c r="H257" s="123">
        <v>0</v>
      </c>
      <c r="I257" s="123">
        <v>0</v>
      </c>
      <c r="J257" s="123"/>
      <c r="K257" s="123"/>
      <c r="L257" s="237">
        <v>0</v>
      </c>
      <c r="M257" s="238">
        <f t="shared" si="50"/>
        <v>0</v>
      </c>
    </row>
    <row r="258" spans="1:13">
      <c r="A258" s="138" t="s">
        <v>517</v>
      </c>
      <c r="B258" s="139" t="s">
        <v>134</v>
      </c>
      <c r="C258" s="140"/>
      <c r="D258" s="236"/>
      <c r="E258" s="236"/>
      <c r="F258" s="123"/>
      <c r="G258" s="123"/>
      <c r="H258" s="123">
        <v>0</v>
      </c>
      <c r="I258" s="123">
        <v>0</v>
      </c>
      <c r="J258" s="123"/>
      <c r="K258" s="123"/>
      <c r="L258" s="237">
        <v>0</v>
      </c>
      <c r="M258" s="238">
        <f t="shared" si="50"/>
        <v>0</v>
      </c>
    </row>
    <row r="259" spans="1:13">
      <c r="A259" s="138" t="s">
        <v>518</v>
      </c>
      <c r="B259" s="139" t="s">
        <v>135</v>
      </c>
      <c r="C259" s="140"/>
      <c r="D259" s="236"/>
      <c r="E259" s="236"/>
      <c r="F259" s="123"/>
      <c r="G259" s="123"/>
      <c r="H259" s="123"/>
      <c r="I259" s="123">
        <v>0</v>
      </c>
      <c r="J259" s="123"/>
      <c r="K259" s="123"/>
      <c r="L259" s="237">
        <v>0</v>
      </c>
      <c r="M259" s="238">
        <f t="shared" si="50"/>
        <v>0</v>
      </c>
    </row>
    <row r="260" spans="1:13">
      <c r="A260" s="138" t="s">
        <v>519</v>
      </c>
      <c r="B260" s="143" t="s">
        <v>136</v>
      </c>
      <c r="C260" s="140" t="s">
        <v>351</v>
      </c>
      <c r="D260" s="236"/>
      <c r="E260" s="236"/>
      <c r="F260" s="123"/>
      <c r="G260" s="123"/>
      <c r="H260" s="123"/>
      <c r="I260" s="123">
        <v>0</v>
      </c>
      <c r="J260" s="123"/>
      <c r="K260" s="123"/>
      <c r="L260" s="237">
        <v>0</v>
      </c>
      <c r="M260" s="238">
        <f t="shared" si="50"/>
        <v>0</v>
      </c>
    </row>
    <row r="261" spans="1:13" ht="17.25">
      <c r="A261" s="138" t="s">
        <v>753</v>
      </c>
      <c r="B261" s="118" t="s">
        <v>754</v>
      </c>
      <c r="C261" s="155" t="s">
        <v>755</v>
      </c>
      <c r="D261" s="236"/>
      <c r="E261" s="236"/>
      <c r="F261" s="123"/>
      <c r="G261" s="123"/>
      <c r="H261" s="123"/>
      <c r="I261" s="123">
        <v>0</v>
      </c>
      <c r="J261" s="123"/>
      <c r="K261" s="123"/>
      <c r="L261" s="237">
        <v>0</v>
      </c>
      <c r="M261" s="238">
        <f t="shared" si="50"/>
        <v>0</v>
      </c>
    </row>
    <row r="262" spans="1:13">
      <c r="A262" s="138" t="s">
        <v>658</v>
      </c>
      <c r="B262" s="143" t="s">
        <v>634</v>
      </c>
      <c r="C262" s="140"/>
      <c r="D262" s="236"/>
      <c r="E262" s="236"/>
      <c r="F262" s="123"/>
      <c r="G262" s="123"/>
      <c r="H262" s="123"/>
      <c r="I262" s="123">
        <v>0</v>
      </c>
      <c r="J262" s="123"/>
      <c r="K262" s="123"/>
      <c r="L262" s="237">
        <v>0</v>
      </c>
      <c r="M262" s="238">
        <f t="shared" si="50"/>
        <v>0</v>
      </c>
    </row>
    <row r="263" spans="1:13">
      <c r="A263" s="138" t="s">
        <v>520</v>
      </c>
      <c r="B263" s="139" t="s">
        <v>137</v>
      </c>
      <c r="C263" s="140"/>
      <c r="D263" s="236"/>
      <c r="E263" s="236"/>
      <c r="F263" s="123"/>
      <c r="G263" s="123"/>
      <c r="H263" s="123"/>
      <c r="I263" s="123">
        <v>0</v>
      </c>
      <c r="J263" s="123"/>
      <c r="K263" s="123"/>
      <c r="L263" s="237">
        <v>0</v>
      </c>
      <c r="M263" s="238">
        <f t="shared" si="50"/>
        <v>0</v>
      </c>
    </row>
    <row r="264" spans="1:13">
      <c r="A264" s="138" t="s">
        <v>521</v>
      </c>
      <c r="B264" s="139" t="s">
        <v>138</v>
      </c>
      <c r="C264" s="140"/>
      <c r="D264" s="236"/>
      <c r="E264" s="236"/>
      <c r="F264" s="123"/>
      <c r="G264" s="123"/>
      <c r="H264" s="123"/>
      <c r="I264" s="123">
        <v>0</v>
      </c>
      <c r="J264" s="123"/>
      <c r="K264" s="123"/>
      <c r="L264" s="237">
        <v>0</v>
      </c>
      <c r="M264" s="238">
        <f t="shared" si="50"/>
        <v>0</v>
      </c>
    </row>
    <row r="265" spans="1:13">
      <c r="A265" s="138" t="s">
        <v>522</v>
      </c>
      <c r="B265" s="139" t="s">
        <v>139</v>
      </c>
      <c r="C265" s="140"/>
      <c r="D265" s="236"/>
      <c r="E265" s="236"/>
      <c r="F265" s="123"/>
      <c r="G265" s="123"/>
      <c r="H265" s="123"/>
      <c r="I265" s="123">
        <v>0</v>
      </c>
      <c r="J265" s="123"/>
      <c r="K265" s="123"/>
      <c r="L265" s="237">
        <v>0</v>
      </c>
      <c r="M265" s="238">
        <f t="shared" si="50"/>
        <v>0</v>
      </c>
    </row>
    <row r="266" spans="1:13">
      <c r="A266" s="145" t="s">
        <v>523</v>
      </c>
      <c r="B266" s="146" t="s">
        <v>140</v>
      </c>
      <c r="C266" s="147"/>
      <c r="D266" s="236"/>
      <c r="E266" s="236"/>
      <c r="F266" s="237"/>
      <c r="G266" s="237"/>
      <c r="H266" s="237"/>
      <c r="I266" s="237">
        <v>0</v>
      </c>
      <c r="J266" s="237"/>
      <c r="K266" s="237"/>
      <c r="L266" s="237">
        <v>0</v>
      </c>
      <c r="M266" s="238">
        <f t="shared" si="50"/>
        <v>0</v>
      </c>
    </row>
    <row r="267" spans="1:13">
      <c r="A267" s="138" t="s">
        <v>352</v>
      </c>
      <c r="B267" s="139" t="s">
        <v>141</v>
      </c>
      <c r="C267" s="140"/>
      <c r="D267" s="236"/>
      <c r="E267" s="236"/>
      <c r="F267" s="123"/>
      <c r="G267" s="123"/>
      <c r="H267" s="123"/>
      <c r="I267" s="123">
        <v>0</v>
      </c>
      <c r="J267" s="123"/>
      <c r="K267" s="123"/>
      <c r="L267" s="237">
        <v>0</v>
      </c>
      <c r="M267" s="238">
        <f t="shared" si="50"/>
        <v>0</v>
      </c>
    </row>
    <row r="268" spans="1:13">
      <c r="A268" s="138" t="s">
        <v>524</v>
      </c>
      <c r="B268" s="139" t="s">
        <v>142</v>
      </c>
      <c r="C268" s="140"/>
      <c r="D268" s="236"/>
      <c r="E268" s="236"/>
      <c r="F268" s="123"/>
      <c r="G268" s="123"/>
      <c r="H268" s="123"/>
      <c r="I268" s="123">
        <v>0</v>
      </c>
      <c r="J268" s="123"/>
      <c r="K268" s="123"/>
      <c r="L268" s="237">
        <v>0</v>
      </c>
      <c r="M268" s="238">
        <f t="shared" si="50"/>
        <v>0</v>
      </c>
    </row>
    <row r="269" spans="1:13">
      <c r="A269" s="138" t="s">
        <v>525</v>
      </c>
      <c r="B269" s="139" t="s">
        <v>143</v>
      </c>
      <c r="C269" s="140"/>
      <c r="D269" s="236"/>
      <c r="E269" s="236"/>
      <c r="F269" s="123"/>
      <c r="G269" s="123"/>
      <c r="H269" s="123"/>
      <c r="I269" s="123">
        <v>0</v>
      </c>
      <c r="J269" s="123"/>
      <c r="K269" s="123"/>
      <c r="L269" s="237">
        <v>0</v>
      </c>
      <c r="M269" s="238">
        <f t="shared" si="50"/>
        <v>0</v>
      </c>
    </row>
    <row r="270" spans="1:13">
      <c r="A270" s="138" t="s">
        <v>526</v>
      </c>
      <c r="B270" s="139" t="s">
        <v>144</v>
      </c>
      <c r="C270" s="140"/>
      <c r="D270" s="236"/>
      <c r="E270" s="236"/>
      <c r="F270" s="123"/>
      <c r="G270" s="123"/>
      <c r="H270" s="123"/>
      <c r="I270" s="123">
        <v>0</v>
      </c>
      <c r="J270" s="123"/>
      <c r="K270" s="123"/>
      <c r="L270" s="237">
        <v>0</v>
      </c>
      <c r="M270" s="238">
        <f t="shared" si="50"/>
        <v>0</v>
      </c>
    </row>
    <row r="271" spans="1:13">
      <c r="A271" s="138" t="s">
        <v>527</v>
      </c>
      <c r="B271" s="139" t="s">
        <v>145</v>
      </c>
      <c r="C271" s="140"/>
      <c r="D271" s="236"/>
      <c r="E271" s="236"/>
      <c r="F271" s="123"/>
      <c r="G271" s="123"/>
      <c r="H271" s="123"/>
      <c r="I271" s="123">
        <v>0</v>
      </c>
      <c r="J271" s="123"/>
      <c r="K271" s="123"/>
      <c r="L271" s="237">
        <v>0</v>
      </c>
      <c r="M271" s="238">
        <f t="shared" si="50"/>
        <v>0</v>
      </c>
    </row>
    <row r="272" spans="1:13">
      <c r="A272" s="138" t="s">
        <v>360</v>
      </c>
      <c r="B272" s="139" t="s">
        <v>146</v>
      </c>
      <c r="C272" s="140"/>
      <c r="D272" s="236"/>
      <c r="E272" s="236"/>
      <c r="F272" s="123"/>
      <c r="G272" s="123"/>
      <c r="H272" s="123"/>
      <c r="I272" s="123">
        <v>0</v>
      </c>
      <c r="J272" s="123"/>
      <c r="K272" s="123"/>
      <c r="L272" s="237">
        <v>0</v>
      </c>
      <c r="M272" s="238">
        <f t="shared" si="50"/>
        <v>0</v>
      </c>
    </row>
    <row r="273" spans="1:13">
      <c r="A273" s="138" t="s">
        <v>528</v>
      </c>
      <c r="B273" s="139" t="s">
        <v>147</v>
      </c>
      <c r="C273" s="140"/>
      <c r="D273" s="236"/>
      <c r="E273" s="236"/>
      <c r="F273" s="123"/>
      <c r="G273" s="123"/>
      <c r="H273" s="123"/>
      <c r="I273" s="123">
        <v>0</v>
      </c>
      <c r="J273" s="123"/>
      <c r="K273" s="123"/>
      <c r="L273" s="237">
        <v>0</v>
      </c>
      <c r="M273" s="238">
        <f t="shared" si="50"/>
        <v>0</v>
      </c>
    </row>
    <row r="274" spans="1:13">
      <c r="A274" s="138" t="s">
        <v>359</v>
      </c>
      <c r="B274" s="139" t="s">
        <v>148</v>
      </c>
      <c r="C274" s="140"/>
      <c r="D274" s="236"/>
      <c r="E274" s="236"/>
      <c r="F274" s="123"/>
      <c r="G274" s="123"/>
      <c r="H274" s="123"/>
      <c r="I274" s="123">
        <v>0</v>
      </c>
      <c r="J274" s="123"/>
      <c r="K274" s="123"/>
      <c r="L274" s="237">
        <v>0</v>
      </c>
      <c r="M274" s="238">
        <f t="shared" si="50"/>
        <v>0</v>
      </c>
    </row>
    <row r="275" spans="1:13">
      <c r="A275" s="138" t="s">
        <v>529</v>
      </c>
      <c r="B275" s="139" t="s">
        <v>149</v>
      </c>
      <c r="C275" s="140"/>
      <c r="D275" s="236"/>
      <c r="E275" s="236"/>
      <c r="F275" s="123"/>
      <c r="G275" s="123"/>
      <c r="H275" s="123"/>
      <c r="I275" s="123">
        <v>0</v>
      </c>
      <c r="J275" s="123"/>
      <c r="K275" s="123"/>
      <c r="L275" s="237">
        <v>0</v>
      </c>
      <c r="M275" s="238">
        <f t="shared" si="50"/>
        <v>0</v>
      </c>
    </row>
    <row r="276" spans="1:13">
      <c r="A276" s="138" t="s">
        <v>530</v>
      </c>
      <c r="B276" s="139" t="s">
        <v>150</v>
      </c>
      <c r="C276" s="140"/>
      <c r="D276" s="236"/>
      <c r="E276" s="236"/>
      <c r="F276" s="123"/>
      <c r="G276" s="123"/>
      <c r="H276" s="123"/>
      <c r="I276" s="123">
        <v>0</v>
      </c>
      <c r="J276" s="123"/>
      <c r="K276" s="123"/>
      <c r="L276" s="237">
        <v>0</v>
      </c>
      <c r="M276" s="238">
        <f t="shared" si="50"/>
        <v>0</v>
      </c>
    </row>
    <row r="277" spans="1:13">
      <c r="A277" s="138" t="s">
        <v>531</v>
      </c>
      <c r="B277" s="139" t="s">
        <v>151</v>
      </c>
      <c r="C277" s="140"/>
      <c r="D277" s="236"/>
      <c r="E277" s="236"/>
      <c r="F277" s="123"/>
      <c r="G277" s="123"/>
      <c r="H277" s="123"/>
      <c r="I277" s="123">
        <v>0</v>
      </c>
      <c r="J277" s="123"/>
      <c r="K277" s="123"/>
      <c r="L277" s="237">
        <v>0</v>
      </c>
      <c r="M277" s="238">
        <f t="shared" si="50"/>
        <v>0</v>
      </c>
    </row>
    <row r="278" spans="1:13">
      <c r="A278" s="138" t="s">
        <v>532</v>
      </c>
      <c r="B278" s="139" t="s">
        <v>152</v>
      </c>
      <c r="C278" s="140"/>
      <c r="D278" s="236"/>
      <c r="E278" s="236"/>
      <c r="F278" s="123"/>
      <c r="G278" s="123"/>
      <c r="H278" s="123"/>
      <c r="I278" s="123">
        <v>0</v>
      </c>
      <c r="J278" s="123"/>
      <c r="K278" s="123"/>
      <c r="L278" s="237">
        <v>0</v>
      </c>
      <c r="M278" s="238">
        <f t="shared" si="50"/>
        <v>0</v>
      </c>
    </row>
    <row r="279" spans="1:13">
      <c r="A279" s="138" t="s">
        <v>533</v>
      </c>
      <c r="B279" s="139" t="s">
        <v>153</v>
      </c>
      <c r="C279" s="140"/>
      <c r="D279" s="236"/>
      <c r="E279" s="236"/>
      <c r="F279" s="123"/>
      <c r="G279" s="123"/>
      <c r="H279" s="123"/>
      <c r="I279" s="123">
        <v>0</v>
      </c>
      <c r="J279" s="123"/>
      <c r="K279" s="123"/>
      <c r="L279" s="237">
        <v>0</v>
      </c>
      <c r="M279" s="238">
        <f t="shared" si="50"/>
        <v>0</v>
      </c>
    </row>
    <row r="280" spans="1:13">
      <c r="A280" s="138" t="s">
        <v>534</v>
      </c>
      <c r="B280" s="139" t="s">
        <v>154</v>
      </c>
      <c r="C280" s="140"/>
      <c r="D280" s="236"/>
      <c r="E280" s="236"/>
      <c r="F280" s="123"/>
      <c r="G280" s="123"/>
      <c r="H280" s="123"/>
      <c r="I280" s="123">
        <v>0</v>
      </c>
      <c r="J280" s="123"/>
      <c r="K280" s="123"/>
      <c r="L280" s="237">
        <v>0</v>
      </c>
      <c r="M280" s="238">
        <f t="shared" si="50"/>
        <v>0</v>
      </c>
    </row>
    <row r="281" spans="1:13">
      <c r="A281" s="138" t="s">
        <v>535</v>
      </c>
      <c r="B281" s="139" t="s">
        <v>155</v>
      </c>
      <c r="C281" s="140"/>
      <c r="D281" s="236"/>
      <c r="E281" s="236"/>
      <c r="F281" s="123"/>
      <c r="G281" s="123"/>
      <c r="H281" s="123"/>
      <c r="I281" s="123">
        <v>0</v>
      </c>
      <c r="J281" s="123"/>
      <c r="K281" s="123"/>
      <c r="L281" s="237">
        <v>0</v>
      </c>
      <c r="M281" s="238">
        <f t="shared" si="50"/>
        <v>0</v>
      </c>
    </row>
    <row r="282" spans="1:13">
      <c r="A282" s="138" t="s">
        <v>536</v>
      </c>
      <c r="B282" s="139" t="s">
        <v>156</v>
      </c>
      <c r="C282" s="140"/>
      <c r="D282" s="236"/>
      <c r="E282" s="236"/>
      <c r="F282" s="123"/>
      <c r="G282" s="123"/>
      <c r="H282" s="123"/>
      <c r="I282" s="123">
        <v>0</v>
      </c>
      <c r="J282" s="123"/>
      <c r="K282" s="123"/>
      <c r="L282" s="237">
        <v>0</v>
      </c>
      <c r="M282" s="238">
        <f t="shared" si="50"/>
        <v>0</v>
      </c>
    </row>
    <row r="283" spans="1:13">
      <c r="A283" s="138" t="s">
        <v>537</v>
      </c>
      <c r="B283" s="139" t="s">
        <v>157</v>
      </c>
      <c r="C283" s="140"/>
      <c r="D283" s="236"/>
      <c r="E283" s="236"/>
      <c r="F283" s="123"/>
      <c r="G283" s="123"/>
      <c r="H283" s="123"/>
      <c r="I283" s="123">
        <v>0</v>
      </c>
      <c r="J283" s="123"/>
      <c r="K283" s="123"/>
      <c r="L283" s="237">
        <v>0</v>
      </c>
      <c r="M283" s="238">
        <f t="shared" si="50"/>
        <v>0</v>
      </c>
    </row>
    <row r="284" spans="1:13">
      <c r="A284" s="138" t="s">
        <v>538</v>
      </c>
      <c r="B284" s="139" t="s">
        <v>158</v>
      </c>
      <c r="C284" s="140"/>
      <c r="D284" s="236"/>
      <c r="E284" s="236"/>
      <c r="F284" s="123"/>
      <c r="G284" s="123"/>
      <c r="H284" s="123"/>
      <c r="I284" s="123">
        <v>0</v>
      </c>
      <c r="J284" s="123"/>
      <c r="K284" s="123"/>
      <c r="L284" s="237">
        <v>0</v>
      </c>
      <c r="M284" s="238">
        <f t="shared" si="50"/>
        <v>0</v>
      </c>
    </row>
    <row r="285" spans="1:13">
      <c r="A285" s="138" t="s">
        <v>539</v>
      </c>
      <c r="B285" s="139" t="s">
        <v>159</v>
      </c>
      <c r="C285" s="140"/>
      <c r="D285" s="236"/>
      <c r="E285" s="236"/>
      <c r="F285" s="123"/>
      <c r="G285" s="123"/>
      <c r="H285" s="123"/>
      <c r="I285" s="123">
        <v>0</v>
      </c>
      <c r="J285" s="123"/>
      <c r="K285" s="123"/>
      <c r="L285" s="237">
        <v>0</v>
      </c>
      <c r="M285" s="238">
        <f t="shared" si="50"/>
        <v>0</v>
      </c>
    </row>
    <row r="286" spans="1:13">
      <c r="A286" s="148" t="s">
        <v>540</v>
      </c>
      <c r="B286" s="146" t="s">
        <v>160</v>
      </c>
      <c r="C286" s="149"/>
      <c r="D286" s="236"/>
      <c r="E286" s="236"/>
      <c r="F286" s="121"/>
      <c r="G286" s="121"/>
      <c r="H286" s="121"/>
      <c r="I286" s="121">
        <v>0</v>
      </c>
      <c r="J286" s="121"/>
      <c r="K286" s="121"/>
      <c r="L286" s="121">
        <v>0</v>
      </c>
      <c r="M286" s="238">
        <f t="shared" si="50"/>
        <v>0</v>
      </c>
    </row>
    <row r="287" spans="1:13">
      <c r="A287" s="138" t="s">
        <v>541</v>
      </c>
      <c r="B287" s="139" t="s">
        <v>161</v>
      </c>
      <c r="C287" s="140"/>
      <c r="D287" s="236"/>
      <c r="E287" s="236"/>
      <c r="F287" s="123"/>
      <c r="G287" s="123"/>
      <c r="H287" s="123"/>
      <c r="I287" s="123">
        <v>0</v>
      </c>
      <c r="J287" s="123"/>
      <c r="K287" s="123"/>
      <c r="L287" s="237">
        <v>0</v>
      </c>
      <c r="M287" s="238">
        <f t="shared" si="50"/>
        <v>0</v>
      </c>
    </row>
    <row r="288" spans="1:13" ht="25.5">
      <c r="A288" s="239" t="s">
        <v>717</v>
      </c>
      <c r="B288" s="240" t="s">
        <v>708</v>
      </c>
      <c r="C288" s="241" t="s">
        <v>125</v>
      </c>
      <c r="D288" s="242"/>
      <c r="E288" s="242"/>
      <c r="F288" s="243"/>
      <c r="G288" s="243"/>
      <c r="H288" s="243"/>
      <c r="I288" s="243">
        <v>0</v>
      </c>
      <c r="J288" s="243"/>
      <c r="K288" s="243"/>
      <c r="L288" s="243">
        <v>0</v>
      </c>
      <c r="M288" s="243">
        <f t="shared" si="50"/>
        <v>0</v>
      </c>
    </row>
    <row r="289" spans="1:13" ht="25.5">
      <c r="A289" s="138" t="s">
        <v>718</v>
      </c>
      <c r="B289" s="154" t="s">
        <v>705</v>
      </c>
      <c r="C289" s="244"/>
      <c r="D289" s="236"/>
      <c r="E289" s="236"/>
      <c r="F289" s="123"/>
      <c r="G289" s="123"/>
      <c r="H289" s="123"/>
      <c r="I289" s="123">
        <v>0</v>
      </c>
      <c r="J289" s="123"/>
      <c r="K289" s="123"/>
      <c r="L289" s="237">
        <v>0</v>
      </c>
      <c r="M289" s="238">
        <f t="shared" si="50"/>
        <v>0</v>
      </c>
    </row>
    <row r="290" spans="1:13" ht="25.5">
      <c r="A290" s="239" t="s">
        <v>719</v>
      </c>
      <c r="B290" s="240" t="s">
        <v>706</v>
      </c>
      <c r="C290" s="241" t="s">
        <v>125</v>
      </c>
      <c r="D290" s="242"/>
      <c r="E290" s="242"/>
      <c r="F290" s="243"/>
      <c r="G290" s="243"/>
      <c r="H290" s="243"/>
      <c r="I290" s="243">
        <v>0</v>
      </c>
      <c r="J290" s="243"/>
      <c r="K290" s="243"/>
      <c r="L290" s="243">
        <v>0</v>
      </c>
      <c r="M290" s="243">
        <f t="shared" si="50"/>
        <v>0</v>
      </c>
    </row>
    <row r="291" spans="1:13" ht="25.5">
      <c r="A291" s="138" t="s">
        <v>720</v>
      </c>
      <c r="B291" s="154" t="s">
        <v>707</v>
      </c>
      <c r="C291" s="244"/>
      <c r="D291" s="236"/>
      <c r="E291" s="236"/>
      <c r="F291" s="123"/>
      <c r="G291" s="123"/>
      <c r="H291" s="123"/>
      <c r="I291" s="123">
        <v>0</v>
      </c>
      <c r="J291" s="123"/>
      <c r="K291" s="123"/>
      <c r="L291" s="237">
        <v>0</v>
      </c>
      <c r="M291" s="237">
        <f t="shared" si="50"/>
        <v>0</v>
      </c>
    </row>
    <row r="292" spans="1:13" ht="25.5">
      <c r="A292" s="239" t="s">
        <v>721</v>
      </c>
      <c r="B292" s="240" t="s">
        <v>709</v>
      </c>
      <c r="C292" s="241" t="s">
        <v>125</v>
      </c>
      <c r="D292" s="242"/>
      <c r="E292" s="242"/>
      <c r="F292" s="243"/>
      <c r="G292" s="243"/>
      <c r="H292" s="243"/>
      <c r="I292" s="243">
        <v>0</v>
      </c>
      <c r="J292" s="243"/>
      <c r="K292" s="243"/>
      <c r="L292" s="243">
        <v>0</v>
      </c>
      <c r="M292" s="243">
        <f t="shared" si="50"/>
        <v>0</v>
      </c>
    </row>
    <row r="293" spans="1:13" ht="25.5">
      <c r="A293" s="138" t="s">
        <v>722</v>
      </c>
      <c r="B293" s="154" t="s">
        <v>710</v>
      </c>
      <c r="C293" s="244"/>
      <c r="D293" s="236"/>
      <c r="E293" s="236"/>
      <c r="F293" s="123"/>
      <c r="G293" s="123"/>
      <c r="H293" s="123"/>
      <c r="I293" s="123">
        <v>0</v>
      </c>
      <c r="J293" s="123"/>
      <c r="K293" s="123"/>
      <c r="L293" s="237">
        <v>0</v>
      </c>
      <c r="M293" s="237">
        <f t="shared" si="50"/>
        <v>0</v>
      </c>
    </row>
    <row r="294" spans="1:13" ht="25.5">
      <c r="A294" s="239" t="s">
        <v>723</v>
      </c>
      <c r="B294" s="240" t="s">
        <v>711</v>
      </c>
      <c r="C294" s="241" t="s">
        <v>125</v>
      </c>
      <c r="D294" s="242"/>
      <c r="E294" s="242"/>
      <c r="F294" s="243"/>
      <c r="G294" s="243"/>
      <c r="H294" s="243"/>
      <c r="I294" s="243">
        <v>0</v>
      </c>
      <c r="J294" s="243"/>
      <c r="K294" s="243"/>
      <c r="L294" s="243">
        <v>0</v>
      </c>
      <c r="M294" s="243">
        <f t="shared" si="50"/>
        <v>0</v>
      </c>
    </row>
    <row r="295" spans="1:13" ht="25.5">
      <c r="A295" s="138" t="s">
        <v>724</v>
      </c>
      <c r="B295" s="154" t="s">
        <v>712</v>
      </c>
      <c r="C295" s="155"/>
      <c r="D295" s="236"/>
      <c r="E295" s="236"/>
      <c r="F295" s="123"/>
      <c r="G295" s="123"/>
      <c r="H295" s="123"/>
      <c r="I295" s="123">
        <v>0</v>
      </c>
      <c r="J295" s="123"/>
      <c r="K295" s="123"/>
      <c r="L295" s="237">
        <v>0</v>
      </c>
      <c r="M295" s="238">
        <f t="shared" si="50"/>
        <v>0</v>
      </c>
    </row>
    <row r="296" spans="1:13">
      <c r="A296" s="138" t="s">
        <v>542</v>
      </c>
      <c r="B296" s="139" t="s">
        <v>162</v>
      </c>
      <c r="C296" s="140"/>
      <c r="D296" s="236"/>
      <c r="E296" s="236"/>
      <c r="F296" s="123"/>
      <c r="G296" s="123"/>
      <c r="H296" s="123"/>
      <c r="I296" s="123">
        <v>0</v>
      </c>
      <c r="J296" s="123"/>
      <c r="K296" s="123"/>
      <c r="L296" s="237">
        <v>0</v>
      </c>
      <c r="M296" s="238">
        <f t="shared" si="50"/>
        <v>0</v>
      </c>
    </row>
    <row r="297" spans="1:13">
      <c r="A297" s="138" t="s">
        <v>543</v>
      </c>
      <c r="B297" s="139" t="s">
        <v>163</v>
      </c>
      <c r="C297" s="140"/>
      <c r="D297" s="236"/>
      <c r="E297" s="236"/>
      <c r="F297" s="123"/>
      <c r="G297" s="123"/>
      <c r="H297" s="123"/>
      <c r="I297" s="123">
        <v>0</v>
      </c>
      <c r="J297" s="123"/>
      <c r="K297" s="123"/>
      <c r="L297" s="237">
        <v>0</v>
      </c>
      <c r="M297" s="238">
        <f t="shared" si="50"/>
        <v>0</v>
      </c>
    </row>
    <row r="298" spans="1:13">
      <c r="A298" s="138" t="s">
        <v>544</v>
      </c>
      <c r="B298" s="139" t="s">
        <v>164</v>
      </c>
      <c r="C298" s="140"/>
      <c r="D298" s="236"/>
      <c r="E298" s="236"/>
      <c r="F298" s="123"/>
      <c r="G298" s="123"/>
      <c r="H298" s="123"/>
      <c r="I298" s="123">
        <v>0</v>
      </c>
      <c r="J298" s="123"/>
      <c r="K298" s="123"/>
      <c r="L298" s="237">
        <v>0</v>
      </c>
      <c r="M298" s="238">
        <f t="shared" si="50"/>
        <v>0</v>
      </c>
    </row>
    <row r="299" spans="1:13">
      <c r="A299" s="138" t="s">
        <v>545</v>
      </c>
      <c r="B299" s="139" t="s">
        <v>165</v>
      </c>
      <c r="C299" s="140"/>
      <c r="D299" s="236"/>
      <c r="E299" s="236"/>
      <c r="F299" s="123"/>
      <c r="G299" s="123"/>
      <c r="H299" s="123"/>
      <c r="I299" s="123">
        <v>0</v>
      </c>
      <c r="J299" s="123"/>
      <c r="K299" s="123"/>
      <c r="L299" s="237">
        <v>0</v>
      </c>
      <c r="M299" s="238">
        <f t="shared" si="50"/>
        <v>0</v>
      </c>
    </row>
    <row r="300" spans="1:13">
      <c r="A300" s="138" t="s">
        <v>546</v>
      </c>
      <c r="B300" s="139" t="s">
        <v>166</v>
      </c>
      <c r="C300" s="140"/>
      <c r="D300" s="236"/>
      <c r="E300" s="236"/>
      <c r="F300" s="123"/>
      <c r="G300" s="123"/>
      <c r="H300" s="123"/>
      <c r="I300" s="123">
        <v>0</v>
      </c>
      <c r="J300" s="123"/>
      <c r="K300" s="123"/>
      <c r="L300" s="237">
        <v>0</v>
      </c>
      <c r="M300" s="238">
        <f t="shared" si="50"/>
        <v>0</v>
      </c>
    </row>
    <row r="301" spans="1:13">
      <c r="A301" s="138" t="s">
        <v>547</v>
      </c>
      <c r="B301" s="139" t="s">
        <v>167</v>
      </c>
      <c r="C301" s="140"/>
      <c r="D301" s="236"/>
      <c r="E301" s="236"/>
      <c r="F301" s="123"/>
      <c r="G301" s="123"/>
      <c r="H301" s="123"/>
      <c r="I301" s="123">
        <v>0</v>
      </c>
      <c r="J301" s="123"/>
      <c r="K301" s="123"/>
      <c r="L301" s="237">
        <v>0</v>
      </c>
      <c r="M301" s="238">
        <f t="shared" si="50"/>
        <v>0</v>
      </c>
    </row>
    <row r="302" spans="1:13">
      <c r="A302" s="138" t="s">
        <v>548</v>
      </c>
      <c r="B302" s="139" t="s">
        <v>168</v>
      </c>
      <c r="C302" s="140"/>
      <c r="D302" s="236"/>
      <c r="E302" s="236"/>
      <c r="F302" s="123"/>
      <c r="G302" s="123"/>
      <c r="H302" s="123"/>
      <c r="I302" s="123">
        <v>0</v>
      </c>
      <c r="J302" s="123"/>
      <c r="K302" s="123"/>
      <c r="L302" s="237">
        <v>0</v>
      </c>
      <c r="M302" s="238">
        <f t="shared" si="50"/>
        <v>0</v>
      </c>
    </row>
    <row r="303" spans="1:13">
      <c r="A303" s="138" t="s">
        <v>549</v>
      </c>
      <c r="B303" s="139" t="s">
        <v>169</v>
      </c>
      <c r="C303" s="140"/>
      <c r="D303" s="236"/>
      <c r="E303" s="236"/>
      <c r="F303" s="123"/>
      <c r="G303" s="123"/>
      <c r="H303" s="123"/>
      <c r="I303" s="123">
        <v>0</v>
      </c>
      <c r="J303" s="123"/>
      <c r="K303" s="123"/>
      <c r="L303" s="237">
        <v>0</v>
      </c>
      <c r="M303" s="238">
        <f t="shared" si="50"/>
        <v>0</v>
      </c>
    </row>
    <row r="304" spans="1:13">
      <c r="A304" s="138" t="s">
        <v>550</v>
      </c>
      <c r="B304" s="139" t="s">
        <v>661</v>
      </c>
      <c r="C304" s="140"/>
      <c r="D304" s="236"/>
      <c r="E304" s="236"/>
      <c r="F304" s="123"/>
      <c r="G304" s="123"/>
      <c r="H304" s="123"/>
      <c r="I304" s="123">
        <v>0</v>
      </c>
      <c r="J304" s="123"/>
      <c r="K304" s="123"/>
      <c r="L304" s="237">
        <v>0</v>
      </c>
      <c r="M304" s="238">
        <f t="shared" si="50"/>
        <v>0</v>
      </c>
    </row>
    <row r="305" spans="1:13">
      <c r="A305" s="138" t="s">
        <v>551</v>
      </c>
      <c r="B305" s="139" t="s">
        <v>662</v>
      </c>
      <c r="C305" s="140"/>
      <c r="D305" s="236"/>
      <c r="E305" s="236"/>
      <c r="F305" s="123"/>
      <c r="G305" s="123"/>
      <c r="H305" s="123"/>
      <c r="I305" s="123">
        <v>0</v>
      </c>
      <c r="J305" s="123"/>
      <c r="K305" s="123"/>
      <c r="L305" s="237">
        <v>0</v>
      </c>
      <c r="M305" s="238">
        <f t="shared" si="50"/>
        <v>0</v>
      </c>
    </row>
    <row r="306" spans="1:13">
      <c r="A306" s="138" t="s">
        <v>552</v>
      </c>
      <c r="B306" s="139" t="s">
        <v>663</v>
      </c>
      <c r="C306" s="140"/>
      <c r="D306" s="236"/>
      <c r="E306" s="236"/>
      <c r="F306" s="123"/>
      <c r="G306" s="123"/>
      <c r="H306" s="123"/>
      <c r="I306" s="123">
        <v>0</v>
      </c>
      <c r="J306" s="123"/>
      <c r="K306" s="123"/>
      <c r="L306" s="237">
        <v>0</v>
      </c>
      <c r="M306" s="238">
        <f t="shared" si="50"/>
        <v>0</v>
      </c>
    </row>
    <row r="307" spans="1:13">
      <c r="A307" s="138" t="s">
        <v>553</v>
      </c>
      <c r="B307" s="139" t="s">
        <v>664</v>
      </c>
      <c r="C307" s="140"/>
      <c r="D307" s="236"/>
      <c r="E307" s="236"/>
      <c r="F307" s="123"/>
      <c r="G307" s="123"/>
      <c r="H307" s="123"/>
      <c r="I307" s="123">
        <v>0</v>
      </c>
      <c r="J307" s="123"/>
      <c r="K307" s="123"/>
      <c r="L307" s="237">
        <v>0</v>
      </c>
      <c r="M307" s="238">
        <f t="shared" si="50"/>
        <v>0</v>
      </c>
    </row>
    <row r="308" spans="1:13">
      <c r="A308" s="138" t="s">
        <v>673</v>
      </c>
      <c r="B308" s="139" t="s">
        <v>668</v>
      </c>
      <c r="C308" s="140"/>
      <c r="D308" s="236"/>
      <c r="E308" s="236"/>
      <c r="F308" s="123"/>
      <c r="G308" s="123"/>
      <c r="H308" s="123"/>
      <c r="I308" s="123">
        <v>0</v>
      </c>
      <c r="J308" s="123"/>
      <c r="K308" s="123"/>
      <c r="L308" s="237">
        <v>0</v>
      </c>
      <c r="M308" s="238">
        <f t="shared" si="50"/>
        <v>0</v>
      </c>
    </row>
    <row r="309" spans="1:13">
      <c r="A309" s="138" t="s">
        <v>554</v>
      </c>
      <c r="B309" s="139" t="s">
        <v>170</v>
      </c>
      <c r="C309" s="140"/>
      <c r="D309" s="236"/>
      <c r="E309" s="236"/>
      <c r="F309" s="123"/>
      <c r="G309" s="123"/>
      <c r="H309" s="123"/>
      <c r="I309" s="123">
        <v>0</v>
      </c>
      <c r="J309" s="123"/>
      <c r="K309" s="123"/>
      <c r="L309" s="237">
        <v>0</v>
      </c>
      <c r="M309" s="238">
        <f t="shared" si="50"/>
        <v>0</v>
      </c>
    </row>
    <row r="310" spans="1:13">
      <c r="A310" s="138" t="s">
        <v>555</v>
      </c>
      <c r="B310" s="139" t="s">
        <v>171</v>
      </c>
      <c r="C310" s="140"/>
      <c r="D310" s="236"/>
      <c r="E310" s="236"/>
      <c r="F310" s="123"/>
      <c r="G310" s="123"/>
      <c r="H310" s="123"/>
      <c r="I310" s="123">
        <v>0</v>
      </c>
      <c r="J310" s="123"/>
      <c r="K310" s="123"/>
      <c r="L310" s="237">
        <v>0</v>
      </c>
      <c r="M310" s="238">
        <f t="shared" si="50"/>
        <v>0</v>
      </c>
    </row>
    <row r="311" spans="1:13">
      <c r="A311" s="138" t="s">
        <v>556</v>
      </c>
      <c r="B311" s="139" t="s">
        <v>665</v>
      </c>
      <c r="C311" s="140"/>
      <c r="D311" s="236"/>
      <c r="E311" s="236"/>
      <c r="F311" s="123"/>
      <c r="G311" s="123"/>
      <c r="H311" s="123"/>
      <c r="I311" s="123">
        <v>0</v>
      </c>
      <c r="J311" s="123"/>
      <c r="K311" s="123"/>
      <c r="L311" s="237">
        <v>0</v>
      </c>
      <c r="M311" s="238">
        <f t="shared" si="50"/>
        <v>0</v>
      </c>
    </row>
    <row r="312" spans="1:13">
      <c r="A312" s="138" t="s">
        <v>557</v>
      </c>
      <c r="B312" s="139" t="s">
        <v>172</v>
      </c>
      <c r="C312" s="140"/>
      <c r="D312" s="236"/>
      <c r="E312" s="236"/>
      <c r="F312" s="123"/>
      <c r="G312" s="123"/>
      <c r="H312" s="123"/>
      <c r="I312" s="123">
        <v>0</v>
      </c>
      <c r="J312" s="123"/>
      <c r="K312" s="123"/>
      <c r="L312" s="237">
        <v>0</v>
      </c>
      <c r="M312" s="238">
        <f t="shared" si="50"/>
        <v>0</v>
      </c>
    </row>
    <row r="313" spans="1:13">
      <c r="A313" s="138" t="s">
        <v>674</v>
      </c>
      <c r="B313" s="139" t="s">
        <v>670</v>
      </c>
      <c r="C313" s="140"/>
      <c r="D313" s="236"/>
      <c r="E313" s="236"/>
      <c r="F313" s="123"/>
      <c r="G313" s="123"/>
      <c r="H313" s="123"/>
      <c r="I313" s="123">
        <v>0</v>
      </c>
      <c r="J313" s="123"/>
      <c r="K313" s="123"/>
      <c r="L313" s="237">
        <v>0</v>
      </c>
      <c r="M313" s="238">
        <f t="shared" ref="M313:M376" si="51">SUM(D313:L313)</f>
        <v>0</v>
      </c>
    </row>
    <row r="314" spans="1:13">
      <c r="A314" s="148" t="s">
        <v>558</v>
      </c>
      <c r="B314" s="146" t="s">
        <v>666</v>
      </c>
      <c r="C314" s="149"/>
      <c r="D314" s="236"/>
      <c r="E314" s="236"/>
      <c r="F314" s="121"/>
      <c r="G314" s="121"/>
      <c r="H314" s="121"/>
      <c r="I314" s="121">
        <v>0</v>
      </c>
      <c r="J314" s="121"/>
      <c r="K314" s="121"/>
      <c r="L314" s="121">
        <v>0</v>
      </c>
      <c r="M314" s="238">
        <f t="shared" si="51"/>
        <v>0</v>
      </c>
    </row>
    <row r="315" spans="1:13">
      <c r="A315" s="148" t="s">
        <v>559</v>
      </c>
      <c r="B315" s="146" t="s">
        <v>173</v>
      </c>
      <c r="C315" s="149"/>
      <c r="D315" s="236"/>
      <c r="E315" s="236"/>
      <c r="F315" s="121"/>
      <c r="G315" s="121"/>
      <c r="H315" s="121"/>
      <c r="I315" s="121">
        <v>0</v>
      </c>
      <c r="J315" s="121"/>
      <c r="K315" s="121"/>
      <c r="L315" s="121">
        <v>0</v>
      </c>
      <c r="M315" s="238">
        <f t="shared" si="51"/>
        <v>0</v>
      </c>
    </row>
    <row r="316" spans="1:13">
      <c r="A316" s="148" t="s">
        <v>675</v>
      </c>
      <c r="B316" s="146" t="s">
        <v>672</v>
      </c>
      <c r="C316" s="149"/>
      <c r="D316" s="236"/>
      <c r="E316" s="236"/>
      <c r="F316" s="121"/>
      <c r="G316" s="121"/>
      <c r="H316" s="121"/>
      <c r="I316" s="121">
        <v>0</v>
      </c>
      <c r="J316" s="121"/>
      <c r="K316" s="121"/>
      <c r="L316" s="121">
        <v>0</v>
      </c>
      <c r="M316" s="238">
        <f t="shared" si="51"/>
        <v>0</v>
      </c>
    </row>
    <row r="317" spans="1:13" ht="17.25">
      <c r="A317" s="148" t="s">
        <v>686</v>
      </c>
      <c r="B317" s="158" t="s">
        <v>683</v>
      </c>
      <c r="C317" s="159"/>
      <c r="D317" s="236"/>
      <c r="E317" s="236"/>
      <c r="F317" s="121"/>
      <c r="G317" s="121"/>
      <c r="H317" s="121"/>
      <c r="I317" s="121">
        <v>0</v>
      </c>
      <c r="J317" s="121"/>
      <c r="K317" s="121"/>
      <c r="L317" s="121">
        <v>0</v>
      </c>
      <c r="M317" s="238">
        <f t="shared" si="51"/>
        <v>0</v>
      </c>
    </row>
    <row r="318" spans="1:13" ht="17.25">
      <c r="A318" s="148" t="s">
        <v>687</v>
      </c>
      <c r="B318" s="158" t="s">
        <v>684</v>
      </c>
      <c r="C318" s="159"/>
      <c r="D318" s="236"/>
      <c r="E318" s="236"/>
      <c r="F318" s="121"/>
      <c r="G318" s="121"/>
      <c r="H318" s="121"/>
      <c r="I318" s="121">
        <v>0</v>
      </c>
      <c r="J318" s="121"/>
      <c r="K318" s="121"/>
      <c r="L318" s="121">
        <v>0</v>
      </c>
      <c r="M318" s="238">
        <f t="shared" si="51"/>
        <v>0</v>
      </c>
    </row>
    <row r="319" spans="1:13">
      <c r="A319" s="148" t="s">
        <v>688</v>
      </c>
      <c r="B319" s="158" t="s">
        <v>685</v>
      </c>
      <c r="C319" s="159"/>
      <c r="D319" s="236"/>
      <c r="E319" s="236"/>
      <c r="F319" s="121"/>
      <c r="G319" s="121"/>
      <c r="H319" s="121"/>
      <c r="I319" s="121">
        <v>0</v>
      </c>
      <c r="J319" s="121"/>
      <c r="K319" s="121"/>
      <c r="L319" s="121">
        <v>0</v>
      </c>
      <c r="M319" s="238">
        <f t="shared" si="51"/>
        <v>0</v>
      </c>
    </row>
    <row r="320" spans="1:13">
      <c r="A320" s="138" t="s">
        <v>560</v>
      </c>
      <c r="B320" s="139" t="s">
        <v>174</v>
      </c>
      <c r="C320" s="140"/>
      <c r="D320" s="236"/>
      <c r="E320" s="236"/>
      <c r="F320" s="123"/>
      <c r="G320" s="123"/>
      <c r="H320" s="123"/>
      <c r="I320" s="123">
        <v>0</v>
      </c>
      <c r="J320" s="123"/>
      <c r="K320" s="123"/>
      <c r="L320" s="237">
        <v>0</v>
      </c>
      <c r="M320" s="238">
        <f t="shared" si="51"/>
        <v>0</v>
      </c>
    </row>
    <row r="321" spans="1:13">
      <c r="A321" s="138" t="s">
        <v>561</v>
      </c>
      <c r="B321" s="139" t="s">
        <v>175</v>
      </c>
      <c r="C321" s="140"/>
      <c r="D321" s="238">
        <v>0</v>
      </c>
      <c r="E321" s="236"/>
      <c r="F321" s="123"/>
      <c r="G321" s="123"/>
      <c r="H321" s="123"/>
      <c r="I321" s="123">
        <v>0</v>
      </c>
      <c r="J321" s="123"/>
      <c r="K321" s="123"/>
      <c r="L321" s="237">
        <v>0</v>
      </c>
      <c r="M321" s="238">
        <f t="shared" si="51"/>
        <v>0</v>
      </c>
    </row>
    <row r="322" spans="1:13">
      <c r="A322" s="145" t="s">
        <v>562</v>
      </c>
      <c r="B322" s="146" t="s">
        <v>176</v>
      </c>
      <c r="C322" s="149"/>
      <c r="D322" s="238">
        <v>0</v>
      </c>
      <c r="E322" s="236"/>
      <c r="F322" s="121"/>
      <c r="G322" s="121"/>
      <c r="H322" s="121">
        <v>0</v>
      </c>
      <c r="I322" s="121">
        <v>0</v>
      </c>
      <c r="J322" s="121"/>
      <c r="K322" s="121"/>
      <c r="L322" s="121">
        <v>0</v>
      </c>
      <c r="M322" s="238">
        <f t="shared" si="51"/>
        <v>0</v>
      </c>
    </row>
    <row r="323" spans="1:13">
      <c r="A323" s="138" t="s">
        <v>563</v>
      </c>
      <c r="B323" s="139" t="s">
        <v>177</v>
      </c>
      <c r="C323" s="140"/>
      <c r="D323" s="238">
        <v>0</v>
      </c>
      <c r="E323" s="236"/>
      <c r="F323" s="123"/>
      <c r="G323" s="123"/>
      <c r="H323" s="123"/>
      <c r="I323" s="123">
        <v>0</v>
      </c>
      <c r="J323" s="123"/>
      <c r="K323" s="123"/>
      <c r="L323" s="237">
        <v>0</v>
      </c>
      <c r="M323" s="238">
        <f t="shared" si="51"/>
        <v>0</v>
      </c>
    </row>
    <row r="324" spans="1:13">
      <c r="A324" s="138" t="s">
        <v>564</v>
      </c>
      <c r="B324" s="139" t="s">
        <v>178</v>
      </c>
      <c r="C324" s="140"/>
      <c r="D324" s="238">
        <v>0</v>
      </c>
      <c r="E324" s="236"/>
      <c r="F324" s="123"/>
      <c r="G324" s="123"/>
      <c r="H324" s="123"/>
      <c r="I324" s="123">
        <v>0</v>
      </c>
      <c r="J324" s="123"/>
      <c r="K324" s="123"/>
      <c r="L324" s="237">
        <v>0</v>
      </c>
      <c r="M324" s="238">
        <f t="shared" si="51"/>
        <v>0</v>
      </c>
    </row>
    <row r="325" spans="1:13">
      <c r="A325" s="148" t="s">
        <v>565</v>
      </c>
      <c r="B325" s="146" t="s">
        <v>179</v>
      </c>
      <c r="C325" s="149"/>
      <c r="D325" s="238">
        <v>0</v>
      </c>
      <c r="E325" s="236"/>
      <c r="F325" s="121"/>
      <c r="G325" s="121"/>
      <c r="H325" s="121"/>
      <c r="I325" s="121">
        <v>0</v>
      </c>
      <c r="J325" s="121"/>
      <c r="K325" s="121"/>
      <c r="L325" s="121">
        <v>0</v>
      </c>
      <c r="M325" s="238">
        <f t="shared" si="51"/>
        <v>0</v>
      </c>
    </row>
    <row r="326" spans="1:13">
      <c r="A326" s="138" t="s">
        <v>566</v>
      </c>
      <c r="B326" s="139" t="s">
        <v>180</v>
      </c>
      <c r="C326" s="140"/>
      <c r="D326" s="238">
        <v>0</v>
      </c>
      <c r="E326" s="236"/>
      <c r="F326" s="123"/>
      <c r="G326" s="123"/>
      <c r="H326" s="123"/>
      <c r="I326" s="123">
        <v>0</v>
      </c>
      <c r="J326" s="123"/>
      <c r="K326" s="123"/>
      <c r="L326" s="237">
        <v>0</v>
      </c>
      <c r="M326" s="238">
        <f t="shared" si="51"/>
        <v>0</v>
      </c>
    </row>
    <row r="327" spans="1:13">
      <c r="A327" s="145" t="s">
        <v>567</v>
      </c>
      <c r="B327" s="146" t="s">
        <v>181</v>
      </c>
      <c r="C327" s="147"/>
      <c r="D327" s="238">
        <v>0</v>
      </c>
      <c r="E327" s="236"/>
      <c r="F327" s="237"/>
      <c r="G327" s="237"/>
      <c r="H327" s="237"/>
      <c r="I327" s="237">
        <v>0</v>
      </c>
      <c r="J327" s="237"/>
      <c r="K327" s="237"/>
      <c r="L327" s="237">
        <v>0</v>
      </c>
      <c r="M327" s="238">
        <f t="shared" si="51"/>
        <v>0</v>
      </c>
    </row>
    <row r="328" spans="1:13">
      <c r="A328" s="138" t="s">
        <v>568</v>
      </c>
      <c r="B328" s="139" t="s">
        <v>182</v>
      </c>
      <c r="C328" s="140"/>
      <c r="D328" s="238">
        <v>0</v>
      </c>
      <c r="E328" s="236"/>
      <c r="F328" s="123"/>
      <c r="G328" s="123"/>
      <c r="H328" s="123"/>
      <c r="I328" s="123">
        <v>0</v>
      </c>
      <c r="J328" s="123"/>
      <c r="K328" s="123"/>
      <c r="L328" s="237">
        <v>0</v>
      </c>
      <c r="M328" s="238">
        <f t="shared" si="51"/>
        <v>0</v>
      </c>
    </row>
    <row r="329" spans="1:13">
      <c r="A329" s="138" t="s">
        <v>569</v>
      </c>
      <c r="B329" s="139" t="s">
        <v>183</v>
      </c>
      <c r="C329" s="140"/>
      <c r="D329" s="238">
        <v>0</v>
      </c>
      <c r="E329" s="236"/>
      <c r="F329" s="123"/>
      <c r="G329" s="123"/>
      <c r="H329" s="123"/>
      <c r="I329" s="123">
        <v>0</v>
      </c>
      <c r="J329" s="123"/>
      <c r="K329" s="123"/>
      <c r="L329" s="237">
        <v>0</v>
      </c>
      <c r="M329" s="238">
        <f t="shared" si="51"/>
        <v>0</v>
      </c>
    </row>
    <row r="330" spans="1:13">
      <c r="A330" s="138" t="s">
        <v>570</v>
      </c>
      <c r="B330" s="139" t="s">
        <v>184</v>
      </c>
      <c r="C330" s="140"/>
      <c r="D330" s="238">
        <v>0</v>
      </c>
      <c r="E330" s="236"/>
      <c r="F330" s="123"/>
      <c r="G330" s="123"/>
      <c r="H330" s="123"/>
      <c r="I330" s="123">
        <v>0</v>
      </c>
      <c r="J330" s="123"/>
      <c r="K330" s="123"/>
      <c r="L330" s="237">
        <v>0</v>
      </c>
      <c r="M330" s="238">
        <f t="shared" si="51"/>
        <v>0</v>
      </c>
    </row>
    <row r="331" spans="1:13">
      <c r="A331" s="145" t="s">
        <v>571</v>
      </c>
      <c r="B331" s="146" t="s">
        <v>185</v>
      </c>
      <c r="C331" s="147"/>
      <c r="D331" s="238">
        <v>0</v>
      </c>
      <c r="E331" s="236"/>
      <c r="F331" s="237"/>
      <c r="G331" s="237"/>
      <c r="H331" s="237"/>
      <c r="I331" s="237">
        <v>0</v>
      </c>
      <c r="J331" s="237"/>
      <c r="K331" s="237"/>
      <c r="L331" s="237">
        <v>0</v>
      </c>
      <c r="M331" s="238">
        <f t="shared" si="51"/>
        <v>0</v>
      </c>
    </row>
    <row r="332" spans="1:13">
      <c r="A332" s="138" t="s">
        <v>572</v>
      </c>
      <c r="B332" s="139" t="s">
        <v>186</v>
      </c>
      <c r="C332" s="140"/>
      <c r="D332" s="238">
        <v>0</v>
      </c>
      <c r="E332" s="236"/>
      <c r="F332" s="123"/>
      <c r="G332" s="123"/>
      <c r="H332" s="123"/>
      <c r="I332" s="123">
        <v>0</v>
      </c>
      <c r="J332" s="123"/>
      <c r="K332" s="123"/>
      <c r="L332" s="237">
        <v>0</v>
      </c>
      <c r="M332" s="238">
        <f t="shared" si="51"/>
        <v>0</v>
      </c>
    </row>
    <row r="333" spans="1:13">
      <c r="A333" s="138" t="s">
        <v>573</v>
      </c>
      <c r="B333" s="139" t="s">
        <v>187</v>
      </c>
      <c r="C333" s="140"/>
      <c r="D333" s="238">
        <v>0</v>
      </c>
      <c r="E333" s="236"/>
      <c r="F333" s="123"/>
      <c r="G333" s="123"/>
      <c r="H333" s="123"/>
      <c r="I333" s="123">
        <v>0</v>
      </c>
      <c r="J333" s="123"/>
      <c r="K333" s="123"/>
      <c r="L333" s="237">
        <v>0</v>
      </c>
      <c r="M333" s="238">
        <f t="shared" si="51"/>
        <v>0</v>
      </c>
    </row>
    <row r="334" spans="1:13">
      <c r="A334" s="138" t="s">
        <v>574</v>
      </c>
      <c r="B334" s="143" t="s">
        <v>188</v>
      </c>
      <c r="C334" s="140"/>
      <c r="D334" s="238">
        <v>0</v>
      </c>
      <c r="E334" s="236"/>
      <c r="F334" s="123"/>
      <c r="G334" s="123"/>
      <c r="H334" s="123"/>
      <c r="I334" s="123">
        <v>0</v>
      </c>
      <c r="J334" s="123"/>
      <c r="K334" s="123"/>
      <c r="L334" s="237">
        <v>0</v>
      </c>
      <c r="M334" s="238">
        <f t="shared" si="51"/>
        <v>0</v>
      </c>
    </row>
    <row r="335" spans="1:13">
      <c r="A335" s="138" t="s">
        <v>575</v>
      </c>
      <c r="B335" s="139" t="s">
        <v>189</v>
      </c>
      <c r="C335" s="140"/>
      <c r="D335" s="238">
        <v>0</v>
      </c>
      <c r="E335" s="236"/>
      <c r="F335" s="123"/>
      <c r="G335" s="123"/>
      <c r="H335" s="123"/>
      <c r="I335" s="123">
        <v>0</v>
      </c>
      <c r="J335" s="123"/>
      <c r="K335" s="123"/>
      <c r="L335" s="237">
        <v>0</v>
      </c>
      <c r="M335" s="238">
        <f t="shared" si="51"/>
        <v>0</v>
      </c>
    </row>
    <row r="336" spans="1:13">
      <c r="A336" s="138" t="s">
        <v>576</v>
      </c>
      <c r="B336" s="139" t="s">
        <v>190</v>
      </c>
      <c r="C336" s="140"/>
      <c r="D336" s="238">
        <v>0</v>
      </c>
      <c r="E336" s="236"/>
      <c r="F336" s="123"/>
      <c r="G336" s="123"/>
      <c r="H336" s="123"/>
      <c r="I336" s="123">
        <v>0</v>
      </c>
      <c r="J336" s="123"/>
      <c r="K336" s="123"/>
      <c r="L336" s="237">
        <v>0</v>
      </c>
      <c r="M336" s="238">
        <f t="shared" si="51"/>
        <v>0</v>
      </c>
    </row>
    <row r="337" spans="1:13">
      <c r="A337" s="138" t="s">
        <v>577</v>
      </c>
      <c r="B337" s="139" t="s">
        <v>191</v>
      </c>
      <c r="C337" s="140"/>
      <c r="D337" s="238">
        <v>0</v>
      </c>
      <c r="E337" s="236"/>
      <c r="F337" s="123"/>
      <c r="G337" s="123"/>
      <c r="H337" s="123"/>
      <c r="I337" s="123">
        <v>0</v>
      </c>
      <c r="J337" s="123"/>
      <c r="K337" s="123"/>
      <c r="L337" s="237">
        <v>0</v>
      </c>
      <c r="M337" s="238">
        <f t="shared" si="51"/>
        <v>0</v>
      </c>
    </row>
    <row r="338" spans="1:13">
      <c r="A338" s="138" t="s">
        <v>578</v>
      </c>
      <c r="B338" s="139" t="s">
        <v>192</v>
      </c>
      <c r="C338" s="140"/>
      <c r="D338" s="238">
        <v>0</v>
      </c>
      <c r="E338" s="236"/>
      <c r="F338" s="123"/>
      <c r="G338" s="123"/>
      <c r="H338" s="123"/>
      <c r="I338" s="123">
        <v>0</v>
      </c>
      <c r="J338" s="123"/>
      <c r="K338" s="123"/>
      <c r="L338" s="237">
        <v>0</v>
      </c>
      <c r="M338" s="238">
        <f t="shared" si="51"/>
        <v>0</v>
      </c>
    </row>
    <row r="339" spans="1:13">
      <c r="A339" s="148" t="s">
        <v>579</v>
      </c>
      <c r="B339" s="146" t="s">
        <v>193</v>
      </c>
      <c r="C339" s="149"/>
      <c r="D339" s="238">
        <v>0</v>
      </c>
      <c r="E339" s="236"/>
      <c r="F339" s="121"/>
      <c r="G339" s="121"/>
      <c r="H339" s="121"/>
      <c r="I339" s="121">
        <v>0</v>
      </c>
      <c r="J339" s="121"/>
      <c r="K339" s="121"/>
      <c r="L339" s="121">
        <v>0</v>
      </c>
      <c r="M339" s="238">
        <f t="shared" si="51"/>
        <v>0</v>
      </c>
    </row>
    <row r="340" spans="1:13">
      <c r="A340" s="138" t="s">
        <v>365</v>
      </c>
      <c r="B340" s="139" t="s">
        <v>194</v>
      </c>
      <c r="C340" s="140"/>
      <c r="D340" s="238">
        <v>0</v>
      </c>
      <c r="E340" s="236"/>
      <c r="F340" s="123"/>
      <c r="G340" s="123"/>
      <c r="H340" s="123"/>
      <c r="I340" s="123">
        <v>0</v>
      </c>
      <c r="J340" s="123"/>
      <c r="K340" s="123"/>
      <c r="L340" s="237">
        <v>0</v>
      </c>
      <c r="M340" s="238">
        <f t="shared" si="51"/>
        <v>0</v>
      </c>
    </row>
    <row r="341" spans="1:13">
      <c r="A341" s="138" t="s">
        <v>580</v>
      </c>
      <c r="B341" s="139" t="s">
        <v>195</v>
      </c>
      <c r="C341" s="140"/>
      <c r="D341" s="238">
        <v>0</v>
      </c>
      <c r="E341" s="236"/>
      <c r="F341" s="123"/>
      <c r="G341" s="123"/>
      <c r="H341" s="123"/>
      <c r="I341" s="123">
        <v>0</v>
      </c>
      <c r="J341" s="123"/>
      <c r="K341" s="123"/>
      <c r="L341" s="237">
        <v>0</v>
      </c>
      <c r="M341" s="238">
        <f t="shared" si="51"/>
        <v>0</v>
      </c>
    </row>
    <row r="342" spans="1:13">
      <c r="A342" s="138" t="s">
        <v>581</v>
      </c>
      <c r="B342" s="139" t="s">
        <v>196</v>
      </c>
      <c r="C342" s="140"/>
      <c r="D342" s="238">
        <v>0</v>
      </c>
      <c r="E342" s="236"/>
      <c r="F342" s="123"/>
      <c r="G342" s="123"/>
      <c r="H342" s="123"/>
      <c r="I342" s="123">
        <v>0</v>
      </c>
      <c r="J342" s="123"/>
      <c r="K342" s="123"/>
      <c r="L342" s="237">
        <v>0</v>
      </c>
      <c r="M342" s="238">
        <f t="shared" si="51"/>
        <v>0</v>
      </c>
    </row>
    <row r="343" spans="1:13">
      <c r="A343" s="138" t="s">
        <v>582</v>
      </c>
      <c r="B343" s="139" t="s">
        <v>197</v>
      </c>
      <c r="C343" s="140"/>
      <c r="D343" s="238">
        <v>0</v>
      </c>
      <c r="E343" s="236"/>
      <c r="F343" s="123"/>
      <c r="G343" s="123"/>
      <c r="H343" s="123"/>
      <c r="I343" s="123">
        <v>0</v>
      </c>
      <c r="J343" s="123"/>
      <c r="K343" s="123"/>
      <c r="L343" s="237">
        <v>0</v>
      </c>
      <c r="M343" s="238">
        <f t="shared" si="51"/>
        <v>0</v>
      </c>
    </row>
    <row r="344" spans="1:13">
      <c r="A344" s="138" t="s">
        <v>583</v>
      </c>
      <c r="B344" s="139" t="s">
        <v>198</v>
      </c>
      <c r="C344" s="140"/>
      <c r="D344" s="238">
        <v>0</v>
      </c>
      <c r="E344" s="236"/>
      <c r="F344" s="123"/>
      <c r="G344" s="123"/>
      <c r="H344" s="123"/>
      <c r="I344" s="123">
        <v>0</v>
      </c>
      <c r="J344" s="123"/>
      <c r="K344" s="123"/>
      <c r="L344" s="237">
        <v>0</v>
      </c>
      <c r="M344" s="238">
        <f t="shared" si="51"/>
        <v>0</v>
      </c>
    </row>
    <row r="345" spans="1:13">
      <c r="A345" s="138" t="s">
        <v>584</v>
      </c>
      <c r="B345" s="139" t="s">
        <v>199</v>
      </c>
      <c r="C345" s="140"/>
      <c r="D345" s="238">
        <v>0</v>
      </c>
      <c r="E345" s="236"/>
      <c r="F345" s="123"/>
      <c r="G345" s="123"/>
      <c r="H345" s="123"/>
      <c r="I345" s="123">
        <v>0</v>
      </c>
      <c r="J345" s="123"/>
      <c r="K345" s="123"/>
      <c r="L345" s="237">
        <v>0</v>
      </c>
      <c r="M345" s="238">
        <f t="shared" si="51"/>
        <v>0</v>
      </c>
    </row>
    <row r="346" spans="1:13">
      <c r="A346" s="138" t="s">
        <v>585</v>
      </c>
      <c r="B346" s="139" t="s">
        <v>200</v>
      </c>
      <c r="C346" s="140"/>
      <c r="D346" s="238">
        <v>0</v>
      </c>
      <c r="E346" s="236"/>
      <c r="F346" s="123"/>
      <c r="G346" s="123"/>
      <c r="H346" s="123"/>
      <c r="I346" s="123">
        <v>0</v>
      </c>
      <c r="J346" s="123"/>
      <c r="K346" s="123"/>
      <c r="L346" s="237">
        <v>0</v>
      </c>
      <c r="M346" s="238">
        <f t="shared" si="51"/>
        <v>0</v>
      </c>
    </row>
    <row r="347" spans="1:13">
      <c r="A347" s="138" t="s">
        <v>586</v>
      </c>
      <c r="B347" s="139" t="s">
        <v>201</v>
      </c>
      <c r="C347" s="140"/>
      <c r="D347" s="238">
        <v>0</v>
      </c>
      <c r="E347" s="236"/>
      <c r="F347" s="123"/>
      <c r="G347" s="123"/>
      <c r="H347" s="123"/>
      <c r="I347" s="123">
        <v>0</v>
      </c>
      <c r="J347" s="123"/>
      <c r="K347" s="123"/>
      <c r="L347" s="237">
        <v>0</v>
      </c>
      <c r="M347" s="238">
        <f t="shared" si="51"/>
        <v>0</v>
      </c>
    </row>
    <row r="348" spans="1:13">
      <c r="A348" s="138" t="s">
        <v>366</v>
      </c>
      <c r="B348" s="139" t="s">
        <v>202</v>
      </c>
      <c r="C348" s="140"/>
      <c r="D348" s="238">
        <v>0</v>
      </c>
      <c r="E348" s="236"/>
      <c r="F348" s="123"/>
      <c r="G348" s="123"/>
      <c r="H348" s="123"/>
      <c r="I348" s="123">
        <v>0</v>
      </c>
      <c r="J348" s="123"/>
      <c r="K348" s="123"/>
      <c r="L348" s="237">
        <v>0</v>
      </c>
      <c r="M348" s="238">
        <f t="shared" si="51"/>
        <v>0</v>
      </c>
    </row>
    <row r="349" spans="1:13">
      <c r="A349" s="138" t="s">
        <v>587</v>
      </c>
      <c r="B349" s="139" t="s">
        <v>203</v>
      </c>
      <c r="C349" s="140"/>
      <c r="D349" s="238">
        <v>0</v>
      </c>
      <c r="E349" s="236"/>
      <c r="F349" s="123"/>
      <c r="G349" s="123"/>
      <c r="H349" s="123"/>
      <c r="I349" s="123">
        <v>0</v>
      </c>
      <c r="J349" s="123"/>
      <c r="K349" s="123"/>
      <c r="L349" s="237">
        <v>0</v>
      </c>
      <c r="M349" s="238">
        <f t="shared" si="51"/>
        <v>0</v>
      </c>
    </row>
    <row r="350" spans="1:13">
      <c r="A350" s="138" t="s">
        <v>588</v>
      </c>
      <c r="B350" s="143" t="s">
        <v>204</v>
      </c>
      <c r="C350" s="140"/>
      <c r="D350" s="238">
        <v>0</v>
      </c>
      <c r="E350" s="236"/>
      <c r="F350" s="123"/>
      <c r="G350" s="123"/>
      <c r="H350" s="123"/>
      <c r="I350" s="123">
        <v>0</v>
      </c>
      <c r="J350" s="123"/>
      <c r="K350" s="123"/>
      <c r="L350" s="237">
        <v>0</v>
      </c>
      <c r="M350" s="238">
        <f t="shared" si="51"/>
        <v>0</v>
      </c>
    </row>
    <row r="351" spans="1:13">
      <c r="A351" s="138" t="s">
        <v>589</v>
      </c>
      <c r="B351" s="139" t="s">
        <v>205</v>
      </c>
      <c r="C351" s="140"/>
      <c r="D351" s="238">
        <v>0</v>
      </c>
      <c r="E351" s="236"/>
      <c r="F351" s="123"/>
      <c r="G351" s="123"/>
      <c r="H351" s="123"/>
      <c r="I351" s="123">
        <v>0</v>
      </c>
      <c r="J351" s="123"/>
      <c r="K351" s="123"/>
      <c r="L351" s="237">
        <v>0</v>
      </c>
      <c r="M351" s="238">
        <f t="shared" si="51"/>
        <v>0</v>
      </c>
    </row>
    <row r="352" spans="1:13">
      <c r="A352" s="138" t="s">
        <v>590</v>
      </c>
      <c r="B352" s="139" t="s">
        <v>206</v>
      </c>
      <c r="C352" s="140"/>
      <c r="D352" s="238">
        <v>0</v>
      </c>
      <c r="E352" s="236"/>
      <c r="F352" s="123"/>
      <c r="G352" s="123"/>
      <c r="H352" s="123"/>
      <c r="I352" s="123">
        <v>0</v>
      </c>
      <c r="J352" s="123"/>
      <c r="K352" s="123"/>
      <c r="L352" s="237">
        <v>0</v>
      </c>
      <c r="M352" s="238">
        <f t="shared" si="51"/>
        <v>0</v>
      </c>
    </row>
    <row r="353" spans="1:13">
      <c r="A353" s="138" t="s">
        <v>591</v>
      </c>
      <c r="B353" s="139" t="s">
        <v>207</v>
      </c>
      <c r="C353" s="140"/>
      <c r="D353" s="238">
        <v>0</v>
      </c>
      <c r="E353" s="236"/>
      <c r="F353" s="123"/>
      <c r="G353" s="123"/>
      <c r="H353" s="123"/>
      <c r="I353" s="123">
        <v>0</v>
      </c>
      <c r="J353" s="123"/>
      <c r="K353" s="123"/>
      <c r="L353" s="237">
        <v>0</v>
      </c>
      <c r="M353" s="238">
        <f t="shared" si="51"/>
        <v>0</v>
      </c>
    </row>
    <row r="354" spans="1:13">
      <c r="A354" s="138" t="s">
        <v>592</v>
      </c>
      <c r="B354" s="139" t="s">
        <v>208</v>
      </c>
      <c r="C354" s="140"/>
      <c r="D354" s="238">
        <v>0</v>
      </c>
      <c r="E354" s="236"/>
      <c r="F354" s="123"/>
      <c r="G354" s="123"/>
      <c r="H354" s="123"/>
      <c r="I354" s="123">
        <v>0</v>
      </c>
      <c r="J354" s="123"/>
      <c r="K354" s="123"/>
      <c r="L354" s="237">
        <v>0</v>
      </c>
      <c r="M354" s="238">
        <f t="shared" si="51"/>
        <v>0</v>
      </c>
    </row>
    <row r="355" spans="1:13">
      <c r="A355" s="138" t="s">
        <v>362</v>
      </c>
      <c r="B355" s="139" t="s">
        <v>209</v>
      </c>
      <c r="C355" s="140"/>
      <c r="D355" s="238">
        <v>0</v>
      </c>
      <c r="E355" s="236"/>
      <c r="F355" s="123"/>
      <c r="G355" s="123"/>
      <c r="H355" s="123"/>
      <c r="I355" s="123">
        <v>0</v>
      </c>
      <c r="J355" s="123"/>
      <c r="K355" s="123"/>
      <c r="L355" s="237">
        <v>0</v>
      </c>
      <c r="M355" s="238">
        <f t="shared" si="51"/>
        <v>0</v>
      </c>
    </row>
    <row r="356" spans="1:13">
      <c r="A356" s="138" t="s">
        <v>593</v>
      </c>
      <c r="B356" s="139" t="s">
        <v>210</v>
      </c>
      <c r="C356" s="140"/>
      <c r="D356" s="238">
        <v>0</v>
      </c>
      <c r="E356" s="236"/>
      <c r="F356" s="123"/>
      <c r="G356" s="123"/>
      <c r="H356" s="123"/>
      <c r="I356" s="123">
        <v>0</v>
      </c>
      <c r="J356" s="123"/>
      <c r="K356" s="123"/>
      <c r="L356" s="237">
        <v>0</v>
      </c>
      <c r="M356" s="238">
        <f t="shared" si="51"/>
        <v>0</v>
      </c>
    </row>
    <row r="357" spans="1:13">
      <c r="A357" s="245" t="s">
        <v>594</v>
      </c>
      <c r="B357" s="231" t="s">
        <v>211</v>
      </c>
      <c r="C357" s="232"/>
      <c r="D357" s="246">
        <v>0</v>
      </c>
      <c r="E357" s="233"/>
      <c r="F357" s="234"/>
      <c r="G357" s="234"/>
      <c r="H357" s="234"/>
      <c r="I357" s="234">
        <v>0</v>
      </c>
      <c r="J357" s="234"/>
      <c r="K357" s="234"/>
      <c r="L357" s="234">
        <v>0</v>
      </c>
      <c r="M357" s="234">
        <f t="shared" si="51"/>
        <v>0</v>
      </c>
    </row>
    <row r="358" spans="1:13">
      <c r="A358" s="245" t="s">
        <v>595</v>
      </c>
      <c r="B358" s="231" t="s">
        <v>212</v>
      </c>
      <c r="C358" s="232"/>
      <c r="D358" s="246">
        <v>0</v>
      </c>
      <c r="E358" s="233"/>
      <c r="F358" s="234"/>
      <c r="G358" s="234"/>
      <c r="H358" s="234"/>
      <c r="I358" s="234">
        <v>0</v>
      </c>
      <c r="J358" s="234"/>
      <c r="K358" s="234"/>
      <c r="L358" s="234">
        <v>0</v>
      </c>
      <c r="M358" s="234">
        <f t="shared" si="51"/>
        <v>0</v>
      </c>
    </row>
    <row r="359" spans="1:13">
      <c r="A359" s="138" t="s">
        <v>596</v>
      </c>
      <c r="B359" s="139" t="s">
        <v>213</v>
      </c>
      <c r="C359" s="140"/>
      <c r="D359" s="238">
        <v>0</v>
      </c>
      <c r="E359" s="236"/>
      <c r="F359" s="123"/>
      <c r="G359" s="123"/>
      <c r="H359" s="123"/>
      <c r="I359" s="123">
        <v>0</v>
      </c>
      <c r="J359" s="123"/>
      <c r="K359" s="123"/>
      <c r="L359" s="237">
        <v>0</v>
      </c>
      <c r="M359" s="238">
        <f t="shared" si="51"/>
        <v>0</v>
      </c>
    </row>
    <row r="360" spans="1:13">
      <c r="A360" s="138" t="s">
        <v>597</v>
      </c>
      <c r="B360" s="139" t="s">
        <v>214</v>
      </c>
      <c r="C360" s="140"/>
      <c r="D360" s="238">
        <v>0</v>
      </c>
      <c r="E360" s="236"/>
      <c r="F360" s="123"/>
      <c r="G360" s="123"/>
      <c r="H360" s="123"/>
      <c r="I360" s="123">
        <v>0</v>
      </c>
      <c r="J360" s="123"/>
      <c r="K360" s="123"/>
      <c r="L360" s="237">
        <v>0</v>
      </c>
      <c r="M360" s="238">
        <f t="shared" si="51"/>
        <v>0</v>
      </c>
    </row>
    <row r="361" spans="1:13">
      <c r="A361" s="138" t="s">
        <v>1</v>
      </c>
      <c r="B361" s="139" t="s">
        <v>216</v>
      </c>
      <c r="C361" s="140"/>
      <c r="D361" s="238">
        <v>0</v>
      </c>
      <c r="E361" s="236"/>
      <c r="F361" s="123"/>
      <c r="G361" s="123"/>
      <c r="H361" s="123"/>
      <c r="I361" s="123">
        <v>0</v>
      </c>
      <c r="J361" s="123"/>
      <c r="K361" s="123"/>
      <c r="L361" s="237">
        <v>0</v>
      </c>
      <c r="M361" s="238">
        <f t="shared" si="51"/>
        <v>0</v>
      </c>
    </row>
    <row r="362" spans="1:13">
      <c r="A362" s="138" t="s">
        <v>3</v>
      </c>
      <c r="B362" s="139" t="s">
        <v>217</v>
      </c>
      <c r="C362" s="140"/>
      <c r="D362" s="238">
        <v>0</v>
      </c>
      <c r="E362" s="236"/>
      <c r="F362" s="123"/>
      <c r="G362" s="123"/>
      <c r="H362" s="123"/>
      <c r="I362" s="123">
        <v>0</v>
      </c>
      <c r="J362" s="123"/>
      <c r="K362" s="123"/>
      <c r="L362" s="237">
        <v>0</v>
      </c>
      <c r="M362" s="238">
        <f t="shared" si="51"/>
        <v>0</v>
      </c>
    </row>
    <row r="363" spans="1:13">
      <c r="A363" s="138" t="s">
        <v>5</v>
      </c>
      <c r="B363" s="139" t="s">
        <v>218</v>
      </c>
      <c r="C363" s="140"/>
      <c r="D363" s="238">
        <v>0</v>
      </c>
      <c r="E363" s="236"/>
      <c r="F363" s="123"/>
      <c r="G363" s="123"/>
      <c r="H363" s="123"/>
      <c r="I363" s="123">
        <v>0</v>
      </c>
      <c r="J363" s="123"/>
      <c r="K363" s="123"/>
      <c r="L363" s="237">
        <v>0</v>
      </c>
      <c r="M363" s="238">
        <f t="shared" si="51"/>
        <v>0</v>
      </c>
    </row>
    <row r="364" spans="1:13">
      <c r="A364" s="138" t="s">
        <v>7</v>
      </c>
      <c r="B364" s="139" t="s">
        <v>219</v>
      </c>
      <c r="C364" s="140"/>
      <c r="D364" s="238">
        <v>0</v>
      </c>
      <c r="E364" s="236"/>
      <c r="F364" s="123"/>
      <c r="G364" s="123"/>
      <c r="H364" s="123"/>
      <c r="I364" s="123">
        <v>0</v>
      </c>
      <c r="J364" s="123"/>
      <c r="K364" s="123"/>
      <c r="L364" s="237">
        <v>0</v>
      </c>
      <c r="M364" s="238">
        <f t="shared" si="51"/>
        <v>0</v>
      </c>
    </row>
    <row r="365" spans="1:13">
      <c r="A365" s="138" t="s">
        <v>9</v>
      </c>
      <c r="B365" s="139" t="s">
        <v>220</v>
      </c>
      <c r="C365" s="140"/>
      <c r="D365" s="238">
        <v>0</v>
      </c>
      <c r="E365" s="236"/>
      <c r="F365" s="123"/>
      <c r="G365" s="123"/>
      <c r="H365" s="123">
        <v>0</v>
      </c>
      <c r="I365" s="123">
        <v>0</v>
      </c>
      <c r="J365" s="123"/>
      <c r="K365" s="123"/>
      <c r="L365" s="237">
        <v>0</v>
      </c>
      <c r="M365" s="238">
        <f t="shared" si="51"/>
        <v>0</v>
      </c>
    </row>
    <row r="366" spans="1:13">
      <c r="A366" s="148" t="s">
        <v>482</v>
      </c>
      <c r="B366" s="146" t="s">
        <v>221</v>
      </c>
      <c r="C366" s="149"/>
      <c r="D366" s="238">
        <v>0</v>
      </c>
      <c r="E366" s="236"/>
      <c r="F366" s="121"/>
      <c r="G366" s="121"/>
      <c r="H366" s="121">
        <v>0</v>
      </c>
      <c r="I366" s="121">
        <v>0</v>
      </c>
      <c r="J366" s="121"/>
      <c r="K366" s="121"/>
      <c r="L366" s="121">
        <v>0</v>
      </c>
      <c r="M366" s="238">
        <f t="shared" si="51"/>
        <v>0</v>
      </c>
    </row>
    <row r="367" spans="1:13">
      <c r="A367" s="138" t="s">
        <v>483</v>
      </c>
      <c r="B367" s="139" t="s">
        <v>222</v>
      </c>
      <c r="C367" s="140"/>
      <c r="D367" s="238">
        <v>0</v>
      </c>
      <c r="E367" s="236"/>
      <c r="F367" s="123"/>
      <c r="G367" s="123"/>
      <c r="H367" s="123">
        <v>0</v>
      </c>
      <c r="I367" s="123">
        <v>0</v>
      </c>
      <c r="J367" s="123"/>
      <c r="K367" s="123"/>
      <c r="L367" s="237">
        <v>0</v>
      </c>
      <c r="M367" s="238">
        <f t="shared" si="51"/>
        <v>0</v>
      </c>
    </row>
    <row r="368" spans="1:13">
      <c r="A368" s="138" t="s">
        <v>13</v>
      </c>
      <c r="B368" s="139" t="s">
        <v>223</v>
      </c>
      <c r="C368" s="140"/>
      <c r="D368" s="238">
        <v>0</v>
      </c>
      <c r="E368" s="236"/>
      <c r="F368" s="123"/>
      <c r="G368" s="123"/>
      <c r="H368" s="123">
        <v>0</v>
      </c>
      <c r="I368" s="123">
        <v>0</v>
      </c>
      <c r="J368" s="123"/>
      <c r="K368" s="123"/>
      <c r="L368" s="237">
        <v>0</v>
      </c>
      <c r="M368" s="238">
        <f t="shared" si="51"/>
        <v>0</v>
      </c>
    </row>
    <row r="369" spans="1:13">
      <c r="A369" s="138" t="s">
        <v>15</v>
      </c>
      <c r="B369" s="139" t="s">
        <v>224</v>
      </c>
      <c r="C369" s="140"/>
      <c r="D369" s="238">
        <v>0</v>
      </c>
      <c r="E369" s="236"/>
      <c r="F369" s="123"/>
      <c r="G369" s="123"/>
      <c r="H369" s="123">
        <v>0</v>
      </c>
      <c r="I369" s="123">
        <v>0</v>
      </c>
      <c r="J369" s="123"/>
      <c r="K369" s="123"/>
      <c r="L369" s="237">
        <v>0</v>
      </c>
      <c r="M369" s="238">
        <f t="shared" si="51"/>
        <v>0</v>
      </c>
    </row>
    <row r="370" spans="1:13">
      <c r="A370" s="138" t="s">
        <v>17</v>
      </c>
      <c r="B370" s="139" t="s">
        <v>225</v>
      </c>
      <c r="C370" s="140"/>
      <c r="D370" s="238">
        <v>0</v>
      </c>
      <c r="E370" s="236"/>
      <c r="F370" s="123"/>
      <c r="G370" s="123"/>
      <c r="H370" s="123">
        <v>0</v>
      </c>
      <c r="I370" s="123">
        <v>0</v>
      </c>
      <c r="J370" s="123"/>
      <c r="K370" s="123"/>
      <c r="L370" s="237">
        <v>0</v>
      </c>
      <c r="M370" s="238">
        <f t="shared" si="51"/>
        <v>0</v>
      </c>
    </row>
    <row r="371" spans="1:13">
      <c r="A371" s="138" t="s">
        <v>19</v>
      </c>
      <c r="B371" s="139" t="s">
        <v>226</v>
      </c>
      <c r="C371" s="140"/>
      <c r="D371" s="238">
        <v>0</v>
      </c>
      <c r="E371" s="236"/>
      <c r="F371" s="123"/>
      <c r="G371" s="123"/>
      <c r="H371" s="123">
        <v>0</v>
      </c>
      <c r="I371" s="123">
        <v>0</v>
      </c>
      <c r="J371" s="123"/>
      <c r="K371" s="123"/>
      <c r="L371" s="237">
        <v>0</v>
      </c>
      <c r="M371" s="238">
        <f t="shared" si="51"/>
        <v>0</v>
      </c>
    </row>
    <row r="372" spans="1:13">
      <c r="A372" s="138" t="s">
        <v>21</v>
      </c>
      <c r="B372" s="139" t="s">
        <v>227</v>
      </c>
      <c r="C372" s="140"/>
      <c r="D372" s="238">
        <v>0</v>
      </c>
      <c r="E372" s="236"/>
      <c r="F372" s="123"/>
      <c r="G372" s="123"/>
      <c r="H372" s="123">
        <v>0</v>
      </c>
      <c r="I372" s="123">
        <v>0</v>
      </c>
      <c r="J372" s="123"/>
      <c r="K372" s="123"/>
      <c r="L372" s="237">
        <v>0</v>
      </c>
      <c r="M372" s="238">
        <f t="shared" si="51"/>
        <v>0</v>
      </c>
    </row>
    <row r="373" spans="1:13">
      <c r="A373" s="138" t="s">
        <v>23</v>
      </c>
      <c r="B373" s="139" t="s">
        <v>228</v>
      </c>
      <c r="C373" s="140"/>
      <c r="D373" s="238">
        <v>0</v>
      </c>
      <c r="E373" s="236"/>
      <c r="F373" s="123"/>
      <c r="G373" s="123"/>
      <c r="H373" s="123">
        <v>0</v>
      </c>
      <c r="I373" s="123">
        <v>0</v>
      </c>
      <c r="J373" s="123"/>
      <c r="K373" s="123"/>
      <c r="L373" s="237">
        <v>0</v>
      </c>
      <c r="M373" s="238">
        <f t="shared" si="51"/>
        <v>0</v>
      </c>
    </row>
    <row r="374" spans="1:13">
      <c r="A374" s="138" t="s">
        <v>25</v>
      </c>
      <c r="B374" s="139" t="s">
        <v>229</v>
      </c>
      <c r="C374" s="140"/>
      <c r="D374" s="238">
        <v>0</v>
      </c>
      <c r="E374" s="236"/>
      <c r="F374" s="123"/>
      <c r="G374" s="123"/>
      <c r="H374" s="123">
        <v>0</v>
      </c>
      <c r="I374" s="123">
        <v>0</v>
      </c>
      <c r="J374" s="123"/>
      <c r="K374" s="123"/>
      <c r="L374" s="237">
        <v>0</v>
      </c>
      <c r="M374" s="238">
        <f t="shared" si="51"/>
        <v>0</v>
      </c>
    </row>
    <row r="375" spans="1:13">
      <c r="A375" s="138" t="s">
        <v>484</v>
      </c>
      <c r="B375" s="139" t="s">
        <v>230</v>
      </c>
      <c r="C375" s="140"/>
      <c r="D375" s="238">
        <v>0</v>
      </c>
      <c r="E375" s="236"/>
      <c r="F375" s="123"/>
      <c r="G375" s="123"/>
      <c r="H375" s="123">
        <v>0</v>
      </c>
      <c r="I375" s="123">
        <v>0</v>
      </c>
      <c r="J375" s="123"/>
      <c r="K375" s="123"/>
      <c r="L375" s="237">
        <v>0</v>
      </c>
      <c r="M375" s="238">
        <f t="shared" si="51"/>
        <v>0</v>
      </c>
    </row>
    <row r="376" spans="1:13">
      <c r="A376" s="138" t="s">
        <v>28</v>
      </c>
      <c r="B376" s="139" t="s">
        <v>231</v>
      </c>
      <c r="C376" s="140"/>
      <c r="D376" s="238">
        <v>0</v>
      </c>
      <c r="E376" s="236"/>
      <c r="F376" s="123"/>
      <c r="G376" s="123"/>
      <c r="H376" s="123">
        <v>0</v>
      </c>
      <c r="I376" s="123">
        <v>0</v>
      </c>
      <c r="J376" s="123"/>
      <c r="K376" s="123"/>
      <c r="L376" s="237">
        <v>0</v>
      </c>
      <c r="M376" s="238">
        <f t="shared" si="51"/>
        <v>0</v>
      </c>
    </row>
    <row r="377" spans="1:13">
      <c r="A377" s="138" t="s">
        <v>30</v>
      </c>
      <c r="B377" s="139" t="s">
        <v>232</v>
      </c>
      <c r="C377" s="140"/>
      <c r="D377" s="238">
        <v>0</v>
      </c>
      <c r="E377" s="236"/>
      <c r="F377" s="123"/>
      <c r="G377" s="123"/>
      <c r="H377" s="123">
        <v>0</v>
      </c>
      <c r="I377" s="123">
        <v>0</v>
      </c>
      <c r="J377" s="123"/>
      <c r="K377" s="123"/>
      <c r="L377" s="237">
        <v>0</v>
      </c>
      <c r="M377" s="238">
        <f t="shared" ref="M377:M440" si="52">SUM(D377:L377)</f>
        <v>0</v>
      </c>
    </row>
    <row r="378" spans="1:13">
      <c r="A378" s="138" t="s">
        <v>32</v>
      </c>
      <c r="B378" s="139" t="s">
        <v>233</v>
      </c>
      <c r="C378" s="140"/>
      <c r="D378" s="238">
        <v>0</v>
      </c>
      <c r="E378" s="236"/>
      <c r="F378" s="121"/>
      <c r="G378" s="121"/>
      <c r="H378" s="121">
        <v>0</v>
      </c>
      <c r="I378" s="121">
        <v>0</v>
      </c>
      <c r="J378" s="121"/>
      <c r="K378" s="121"/>
      <c r="L378" s="237">
        <v>0</v>
      </c>
      <c r="M378" s="238">
        <f t="shared" si="52"/>
        <v>0</v>
      </c>
    </row>
    <row r="379" spans="1:13">
      <c r="A379" s="138" t="s">
        <v>34</v>
      </c>
      <c r="B379" s="139" t="s">
        <v>234</v>
      </c>
      <c r="C379" s="140"/>
      <c r="D379" s="238">
        <v>0</v>
      </c>
      <c r="E379" s="236"/>
      <c r="F379" s="123"/>
      <c r="G379" s="123"/>
      <c r="H379" s="123">
        <v>0</v>
      </c>
      <c r="I379" s="123">
        <v>0</v>
      </c>
      <c r="J379" s="123"/>
      <c r="K379" s="123"/>
      <c r="L379" s="237">
        <v>0</v>
      </c>
      <c r="M379" s="238">
        <f t="shared" si="52"/>
        <v>0</v>
      </c>
    </row>
    <row r="380" spans="1:13">
      <c r="A380" s="138" t="s">
        <v>36</v>
      </c>
      <c r="B380" s="139" t="s">
        <v>235</v>
      </c>
      <c r="C380" s="140"/>
      <c r="D380" s="238">
        <v>0</v>
      </c>
      <c r="E380" s="236"/>
      <c r="F380" s="123"/>
      <c r="G380" s="123"/>
      <c r="H380" s="123">
        <v>0</v>
      </c>
      <c r="I380" s="123">
        <v>0</v>
      </c>
      <c r="J380" s="123"/>
      <c r="K380" s="123"/>
      <c r="L380" s="237">
        <v>0</v>
      </c>
      <c r="M380" s="238">
        <f t="shared" si="52"/>
        <v>0</v>
      </c>
    </row>
    <row r="381" spans="1:13">
      <c r="A381" s="138" t="s">
        <v>38</v>
      </c>
      <c r="B381" s="139" t="s">
        <v>236</v>
      </c>
      <c r="C381" s="140"/>
      <c r="D381" s="238">
        <v>0</v>
      </c>
      <c r="E381" s="236"/>
      <c r="F381" s="123"/>
      <c r="G381" s="123"/>
      <c r="H381" s="123">
        <v>0</v>
      </c>
      <c r="I381" s="123">
        <v>0</v>
      </c>
      <c r="J381" s="123"/>
      <c r="K381" s="123"/>
      <c r="L381" s="237">
        <v>0</v>
      </c>
      <c r="M381" s="238">
        <f t="shared" si="52"/>
        <v>0</v>
      </c>
    </row>
    <row r="382" spans="1:13">
      <c r="A382" s="138" t="s">
        <v>40</v>
      </c>
      <c r="B382" s="139" t="s">
        <v>237</v>
      </c>
      <c r="C382" s="140"/>
      <c r="D382" s="238">
        <v>0</v>
      </c>
      <c r="E382" s="236"/>
      <c r="F382" s="123"/>
      <c r="G382" s="123"/>
      <c r="H382" s="123">
        <v>0</v>
      </c>
      <c r="I382" s="123">
        <v>0</v>
      </c>
      <c r="J382" s="123"/>
      <c r="K382" s="123"/>
      <c r="L382" s="237">
        <v>0</v>
      </c>
      <c r="M382" s="238">
        <f t="shared" si="52"/>
        <v>0</v>
      </c>
    </row>
    <row r="383" spans="1:13">
      <c r="A383" s="138" t="s">
        <v>42</v>
      </c>
      <c r="B383" s="139" t="s">
        <v>238</v>
      </c>
      <c r="C383" s="140"/>
      <c r="D383" s="238">
        <v>0</v>
      </c>
      <c r="E383" s="236"/>
      <c r="F383" s="123"/>
      <c r="G383" s="123"/>
      <c r="H383" s="123">
        <v>0</v>
      </c>
      <c r="I383" s="123">
        <v>0</v>
      </c>
      <c r="J383" s="123"/>
      <c r="K383" s="123"/>
      <c r="L383" s="237">
        <v>0</v>
      </c>
      <c r="M383" s="238">
        <f t="shared" si="52"/>
        <v>0</v>
      </c>
    </row>
    <row r="384" spans="1:13">
      <c r="A384" s="138" t="s">
        <v>44</v>
      </c>
      <c r="B384" s="139" t="s">
        <v>239</v>
      </c>
      <c r="C384" s="140"/>
      <c r="D384" s="238">
        <v>0</v>
      </c>
      <c r="E384" s="236"/>
      <c r="F384" s="123"/>
      <c r="G384" s="123"/>
      <c r="H384" s="123">
        <v>0</v>
      </c>
      <c r="I384" s="123">
        <v>0</v>
      </c>
      <c r="J384" s="123"/>
      <c r="K384" s="123"/>
      <c r="L384" s="237">
        <v>0</v>
      </c>
      <c r="M384" s="238">
        <f t="shared" si="52"/>
        <v>0</v>
      </c>
    </row>
    <row r="385" spans="1:13">
      <c r="A385" s="138" t="s">
        <v>46</v>
      </c>
      <c r="B385" s="139" t="s">
        <v>240</v>
      </c>
      <c r="C385" s="140"/>
      <c r="D385" s="238">
        <v>0</v>
      </c>
      <c r="E385" s="236"/>
      <c r="F385" s="123"/>
      <c r="G385" s="123"/>
      <c r="H385" s="123">
        <v>0</v>
      </c>
      <c r="I385" s="123">
        <v>0</v>
      </c>
      <c r="J385" s="123"/>
      <c r="K385" s="123"/>
      <c r="L385" s="237">
        <v>0</v>
      </c>
      <c r="M385" s="238">
        <f t="shared" si="52"/>
        <v>0</v>
      </c>
    </row>
    <row r="386" spans="1:13">
      <c r="A386" s="138" t="s">
        <v>48</v>
      </c>
      <c r="B386" s="139" t="s">
        <v>241</v>
      </c>
      <c r="C386" s="140"/>
      <c r="D386" s="238">
        <v>0</v>
      </c>
      <c r="E386" s="236"/>
      <c r="F386" s="123"/>
      <c r="G386" s="123"/>
      <c r="H386" s="123">
        <v>0</v>
      </c>
      <c r="I386" s="123">
        <v>0</v>
      </c>
      <c r="J386" s="123"/>
      <c r="K386" s="123"/>
      <c r="L386" s="237">
        <v>0</v>
      </c>
      <c r="M386" s="238">
        <f t="shared" si="52"/>
        <v>0</v>
      </c>
    </row>
    <row r="387" spans="1:13">
      <c r="A387" s="138" t="s">
        <v>50</v>
      </c>
      <c r="B387" s="139" t="s">
        <v>242</v>
      </c>
      <c r="C387" s="140"/>
      <c r="D387" s="238">
        <v>0</v>
      </c>
      <c r="E387" s="236"/>
      <c r="F387" s="123"/>
      <c r="G387" s="123"/>
      <c r="H387" s="123">
        <v>0</v>
      </c>
      <c r="I387" s="123">
        <v>0</v>
      </c>
      <c r="J387" s="123"/>
      <c r="K387" s="123"/>
      <c r="L387" s="237">
        <v>0</v>
      </c>
      <c r="M387" s="238">
        <f t="shared" si="52"/>
        <v>0</v>
      </c>
    </row>
    <row r="388" spans="1:13">
      <c r="A388" s="138" t="s">
        <v>52</v>
      </c>
      <c r="B388" s="139" t="s">
        <v>243</v>
      </c>
      <c r="C388" s="140"/>
      <c r="D388" s="238">
        <v>0</v>
      </c>
      <c r="E388" s="236"/>
      <c r="F388" s="123"/>
      <c r="G388" s="123"/>
      <c r="H388" s="123">
        <v>0</v>
      </c>
      <c r="I388" s="123">
        <v>0</v>
      </c>
      <c r="J388" s="123"/>
      <c r="K388" s="123"/>
      <c r="L388" s="237">
        <v>0</v>
      </c>
      <c r="M388" s="238">
        <f t="shared" si="52"/>
        <v>0</v>
      </c>
    </row>
    <row r="389" spans="1:13">
      <c r="A389" s="138" t="s">
        <v>54</v>
      </c>
      <c r="B389" s="139" t="s">
        <v>244</v>
      </c>
      <c r="C389" s="140"/>
      <c r="D389" s="238">
        <v>0</v>
      </c>
      <c r="E389" s="236"/>
      <c r="F389" s="123"/>
      <c r="G389" s="123"/>
      <c r="H389" s="123">
        <v>0</v>
      </c>
      <c r="I389" s="123">
        <v>0</v>
      </c>
      <c r="J389" s="123"/>
      <c r="K389" s="123"/>
      <c r="L389" s="237">
        <v>0</v>
      </c>
      <c r="M389" s="238">
        <f t="shared" si="52"/>
        <v>0</v>
      </c>
    </row>
    <row r="390" spans="1:13">
      <c r="A390" s="138" t="s">
        <v>56</v>
      </c>
      <c r="B390" s="139" t="s">
        <v>245</v>
      </c>
      <c r="C390" s="140"/>
      <c r="D390" s="238">
        <v>0</v>
      </c>
      <c r="E390" s="236"/>
      <c r="F390" s="123"/>
      <c r="G390" s="123"/>
      <c r="H390" s="123">
        <v>0</v>
      </c>
      <c r="I390" s="123">
        <v>0</v>
      </c>
      <c r="J390" s="123"/>
      <c r="K390" s="123"/>
      <c r="L390" s="237">
        <v>0</v>
      </c>
      <c r="M390" s="238">
        <f t="shared" si="52"/>
        <v>0</v>
      </c>
    </row>
    <row r="391" spans="1:13">
      <c r="A391" s="138" t="s">
        <v>58</v>
      </c>
      <c r="B391" s="139" t="s">
        <v>246</v>
      </c>
      <c r="C391" s="140"/>
      <c r="D391" s="238">
        <v>0</v>
      </c>
      <c r="E391" s="236"/>
      <c r="F391" s="123"/>
      <c r="G391" s="123"/>
      <c r="H391" s="123">
        <v>0</v>
      </c>
      <c r="I391" s="123">
        <v>0</v>
      </c>
      <c r="J391" s="123"/>
      <c r="K391" s="123"/>
      <c r="L391" s="237">
        <v>0</v>
      </c>
      <c r="M391" s="238">
        <f t="shared" si="52"/>
        <v>0</v>
      </c>
    </row>
    <row r="392" spans="1:13">
      <c r="A392" s="161" t="s">
        <v>485</v>
      </c>
      <c r="B392" s="162" t="s">
        <v>300</v>
      </c>
      <c r="C392" s="140"/>
      <c r="D392" s="238">
        <v>0</v>
      </c>
      <c r="E392" s="236"/>
      <c r="F392" s="123"/>
      <c r="G392" s="123"/>
      <c r="H392" s="123">
        <v>0</v>
      </c>
      <c r="I392" s="123">
        <v>0</v>
      </c>
      <c r="J392" s="123"/>
      <c r="K392" s="123"/>
      <c r="L392" s="247">
        <v>0</v>
      </c>
      <c r="M392" s="238">
        <f t="shared" si="52"/>
        <v>0</v>
      </c>
    </row>
    <row r="393" spans="1:13">
      <c r="A393" s="138" t="s">
        <v>60</v>
      </c>
      <c r="B393" s="139" t="s">
        <v>247</v>
      </c>
      <c r="C393" s="140"/>
      <c r="D393" s="238">
        <v>0</v>
      </c>
      <c r="E393" s="236"/>
      <c r="F393" s="123"/>
      <c r="G393" s="123"/>
      <c r="H393" s="123">
        <v>0</v>
      </c>
      <c r="I393" s="123">
        <v>0</v>
      </c>
      <c r="J393" s="123"/>
      <c r="K393" s="123"/>
      <c r="L393" s="237">
        <v>0</v>
      </c>
      <c r="M393" s="238">
        <f t="shared" si="52"/>
        <v>0</v>
      </c>
    </row>
    <row r="394" spans="1:13">
      <c r="A394" s="145" t="s">
        <v>486</v>
      </c>
      <c r="B394" s="146" t="s">
        <v>248</v>
      </c>
      <c r="C394" s="147"/>
      <c r="D394" s="238">
        <v>0</v>
      </c>
      <c r="E394" s="236"/>
      <c r="F394" s="237"/>
      <c r="G394" s="237"/>
      <c r="H394" s="237">
        <v>0</v>
      </c>
      <c r="I394" s="237">
        <v>0</v>
      </c>
      <c r="J394" s="237"/>
      <c r="K394" s="237"/>
      <c r="L394" s="237">
        <v>0</v>
      </c>
      <c r="M394" s="238">
        <f t="shared" si="52"/>
        <v>0</v>
      </c>
    </row>
    <row r="395" spans="1:13">
      <c r="A395" s="138" t="s">
        <v>487</v>
      </c>
      <c r="B395" s="139" t="s">
        <v>249</v>
      </c>
      <c r="C395" s="163"/>
      <c r="D395" s="238">
        <v>0</v>
      </c>
      <c r="E395" s="236"/>
      <c r="F395" s="123"/>
      <c r="G395" s="123"/>
      <c r="H395" s="123">
        <v>0</v>
      </c>
      <c r="I395" s="123">
        <v>0</v>
      </c>
      <c r="J395" s="123"/>
      <c r="K395" s="123"/>
      <c r="L395" s="237">
        <v>0</v>
      </c>
      <c r="M395" s="238">
        <f t="shared" si="52"/>
        <v>0</v>
      </c>
    </row>
    <row r="396" spans="1:13">
      <c r="A396" s="138" t="s">
        <v>488</v>
      </c>
      <c r="B396" s="139" t="s">
        <v>250</v>
      </c>
      <c r="C396" s="163"/>
      <c r="D396" s="238">
        <v>0</v>
      </c>
      <c r="E396" s="236"/>
      <c r="F396" s="123"/>
      <c r="G396" s="123"/>
      <c r="H396" s="123">
        <v>0</v>
      </c>
      <c r="I396" s="123">
        <v>0</v>
      </c>
      <c r="J396" s="123"/>
      <c r="K396" s="123"/>
      <c r="L396" s="237">
        <v>0</v>
      </c>
      <c r="M396" s="238">
        <f t="shared" si="52"/>
        <v>0</v>
      </c>
    </row>
    <row r="397" spans="1:13">
      <c r="A397" s="138" t="s">
        <v>489</v>
      </c>
      <c r="B397" s="139" t="s">
        <v>251</v>
      </c>
      <c r="C397" s="140"/>
      <c r="D397" s="238">
        <v>0</v>
      </c>
      <c r="E397" s="236"/>
      <c r="F397" s="123"/>
      <c r="G397" s="123"/>
      <c r="H397" s="123">
        <v>0</v>
      </c>
      <c r="I397" s="123">
        <v>0</v>
      </c>
      <c r="J397" s="123"/>
      <c r="K397" s="123"/>
      <c r="L397" s="237">
        <v>0</v>
      </c>
      <c r="M397" s="238">
        <f t="shared" si="52"/>
        <v>0</v>
      </c>
    </row>
    <row r="398" spans="1:13">
      <c r="A398" s="148" t="s">
        <v>490</v>
      </c>
      <c r="B398" s="146" t="s">
        <v>252</v>
      </c>
      <c r="C398" s="149"/>
      <c r="D398" s="238">
        <v>0</v>
      </c>
      <c r="E398" s="236"/>
      <c r="F398" s="121"/>
      <c r="G398" s="121"/>
      <c r="H398" s="121">
        <v>0</v>
      </c>
      <c r="I398" s="121">
        <v>0</v>
      </c>
      <c r="J398" s="121"/>
      <c r="K398" s="121"/>
      <c r="L398" s="121">
        <v>0</v>
      </c>
      <c r="M398" s="238">
        <f t="shared" si="52"/>
        <v>0</v>
      </c>
    </row>
    <row r="399" spans="1:13">
      <c r="A399" s="138" t="s">
        <v>491</v>
      </c>
      <c r="B399" s="139" t="s">
        <v>253</v>
      </c>
      <c r="C399" s="163"/>
      <c r="D399" s="238">
        <v>0</v>
      </c>
      <c r="E399" s="236"/>
      <c r="F399" s="123"/>
      <c r="G399" s="123"/>
      <c r="H399" s="123">
        <v>0</v>
      </c>
      <c r="I399" s="123">
        <v>0</v>
      </c>
      <c r="J399" s="123"/>
      <c r="K399" s="123"/>
      <c r="L399" s="237">
        <v>0</v>
      </c>
      <c r="M399" s="238">
        <f t="shared" si="52"/>
        <v>0</v>
      </c>
    </row>
    <row r="400" spans="1:13">
      <c r="A400" s="161" t="s">
        <v>492</v>
      </c>
      <c r="B400" s="139" t="s">
        <v>254</v>
      </c>
      <c r="C400" s="163"/>
      <c r="D400" s="238">
        <v>0</v>
      </c>
      <c r="E400" s="236"/>
      <c r="F400" s="123"/>
      <c r="G400" s="123"/>
      <c r="H400" s="123">
        <v>0</v>
      </c>
      <c r="I400" s="123">
        <v>0</v>
      </c>
      <c r="J400" s="123"/>
      <c r="K400" s="123"/>
      <c r="L400" s="237">
        <v>0</v>
      </c>
      <c r="M400" s="238">
        <f t="shared" si="52"/>
        <v>0</v>
      </c>
    </row>
    <row r="401" spans="1:13">
      <c r="A401" s="164" t="s">
        <v>349</v>
      </c>
      <c r="B401" s="165" t="s">
        <v>255</v>
      </c>
      <c r="C401" s="166"/>
      <c r="D401" s="248">
        <v>0</v>
      </c>
      <c r="E401" s="249"/>
      <c r="F401" s="168"/>
      <c r="G401" s="168"/>
      <c r="H401" s="168">
        <v>0</v>
      </c>
      <c r="I401" s="168">
        <v>0</v>
      </c>
      <c r="J401" s="168"/>
      <c r="K401" s="168"/>
      <c r="L401" s="168">
        <v>0</v>
      </c>
      <c r="M401" s="168">
        <f t="shared" si="52"/>
        <v>0</v>
      </c>
    </row>
    <row r="402" spans="1:13">
      <c r="A402" s="170" t="s">
        <v>728</v>
      </c>
      <c r="B402" s="171" t="s">
        <v>726</v>
      </c>
      <c r="C402" s="172"/>
      <c r="D402" s="250">
        <v>0</v>
      </c>
      <c r="E402" s="251"/>
      <c r="F402" s="252"/>
      <c r="G402" s="252"/>
      <c r="H402" s="252">
        <v>0</v>
      </c>
      <c r="I402" s="252">
        <v>0</v>
      </c>
      <c r="J402" s="252"/>
      <c r="K402" s="252"/>
      <c r="L402" s="252">
        <v>0</v>
      </c>
      <c r="M402" s="252">
        <f t="shared" si="52"/>
        <v>0</v>
      </c>
    </row>
    <row r="403" spans="1:13">
      <c r="A403" s="148" t="s">
        <v>493</v>
      </c>
      <c r="B403" s="146" t="s">
        <v>256</v>
      </c>
      <c r="C403" s="147"/>
      <c r="D403" s="238">
        <v>0</v>
      </c>
      <c r="E403" s="236"/>
      <c r="F403" s="237"/>
      <c r="G403" s="237"/>
      <c r="H403" s="237">
        <v>0</v>
      </c>
      <c r="I403" s="237">
        <v>0</v>
      </c>
      <c r="J403" s="237"/>
      <c r="K403" s="237"/>
      <c r="L403" s="237">
        <v>0</v>
      </c>
      <c r="M403" s="238">
        <f t="shared" si="52"/>
        <v>0</v>
      </c>
    </row>
    <row r="404" spans="1:13">
      <c r="A404" s="148" t="s">
        <v>355</v>
      </c>
      <c r="B404" s="146" t="s">
        <v>356</v>
      </c>
      <c r="C404" s="147"/>
      <c r="D404" s="238">
        <v>0</v>
      </c>
      <c r="E404" s="236"/>
      <c r="F404" s="237"/>
      <c r="G404" s="237"/>
      <c r="H404" s="237">
        <v>0</v>
      </c>
      <c r="I404" s="237">
        <v>0</v>
      </c>
      <c r="J404" s="237"/>
      <c r="K404" s="237"/>
      <c r="L404" s="237">
        <v>0</v>
      </c>
      <c r="M404" s="238">
        <f t="shared" si="52"/>
        <v>0</v>
      </c>
    </row>
    <row r="405" spans="1:13">
      <c r="A405" s="148" t="s">
        <v>494</v>
      </c>
      <c r="B405" s="146" t="s">
        <v>257</v>
      </c>
      <c r="C405" s="147"/>
      <c r="D405" s="238">
        <v>0</v>
      </c>
      <c r="E405" s="236"/>
      <c r="F405" s="237"/>
      <c r="G405" s="237"/>
      <c r="H405" s="237">
        <v>0</v>
      </c>
      <c r="I405" s="237">
        <v>0</v>
      </c>
      <c r="J405" s="237"/>
      <c r="K405" s="237"/>
      <c r="L405" s="237">
        <v>0</v>
      </c>
      <c r="M405" s="238">
        <f t="shared" si="52"/>
        <v>0</v>
      </c>
    </row>
    <row r="406" spans="1:13">
      <c r="A406" s="138" t="s">
        <v>495</v>
      </c>
      <c r="B406" s="139" t="s">
        <v>258</v>
      </c>
      <c r="C406" s="163"/>
      <c r="D406" s="238">
        <v>0</v>
      </c>
      <c r="E406" s="236"/>
      <c r="F406" s="123"/>
      <c r="G406" s="123"/>
      <c r="H406" s="123">
        <v>0</v>
      </c>
      <c r="I406" s="123">
        <v>0</v>
      </c>
      <c r="J406" s="123"/>
      <c r="K406" s="123"/>
      <c r="L406" s="237">
        <v>0</v>
      </c>
      <c r="M406" s="238">
        <f t="shared" si="52"/>
        <v>0</v>
      </c>
    </row>
    <row r="407" spans="1:13">
      <c r="A407" s="161" t="s">
        <v>496</v>
      </c>
      <c r="B407" s="139" t="s">
        <v>259</v>
      </c>
      <c r="C407" s="163"/>
      <c r="D407" s="238">
        <v>0</v>
      </c>
      <c r="E407" s="236"/>
      <c r="F407" s="123"/>
      <c r="G407" s="123"/>
      <c r="H407" s="123">
        <v>0</v>
      </c>
      <c r="I407" s="123">
        <v>0</v>
      </c>
      <c r="J407" s="123"/>
      <c r="K407" s="123"/>
      <c r="L407" s="237">
        <v>0</v>
      </c>
      <c r="M407" s="238">
        <f t="shared" si="52"/>
        <v>0</v>
      </c>
    </row>
    <row r="408" spans="1:13">
      <c r="A408" s="148" t="s">
        <v>497</v>
      </c>
      <c r="B408" s="146" t="s">
        <v>260</v>
      </c>
      <c r="C408" s="149"/>
      <c r="D408" s="238">
        <v>0</v>
      </c>
      <c r="E408" s="236"/>
      <c r="F408" s="121"/>
      <c r="G408" s="121"/>
      <c r="H408" s="121">
        <v>0</v>
      </c>
      <c r="I408" s="121">
        <v>0</v>
      </c>
      <c r="J408" s="121"/>
      <c r="K408" s="121"/>
      <c r="L408" s="121">
        <v>0</v>
      </c>
      <c r="M408" s="238">
        <f t="shared" si="52"/>
        <v>0</v>
      </c>
    </row>
    <row r="409" spans="1:13">
      <c r="A409" s="148" t="s">
        <v>498</v>
      </c>
      <c r="B409" s="146" t="s">
        <v>261</v>
      </c>
      <c r="C409" s="149"/>
      <c r="D409" s="238">
        <v>0</v>
      </c>
      <c r="E409" s="236"/>
      <c r="F409" s="121"/>
      <c r="G409" s="121"/>
      <c r="H409" s="121">
        <v>0</v>
      </c>
      <c r="I409" s="121">
        <v>0</v>
      </c>
      <c r="J409" s="121"/>
      <c r="K409" s="121"/>
      <c r="L409" s="121">
        <v>0</v>
      </c>
      <c r="M409" s="238">
        <f t="shared" si="52"/>
        <v>0</v>
      </c>
    </row>
    <row r="410" spans="1:13" ht="25.5">
      <c r="A410" s="175" t="s">
        <v>499</v>
      </c>
      <c r="B410" s="119" t="s">
        <v>740</v>
      </c>
      <c r="C410" s="253" t="s">
        <v>679</v>
      </c>
      <c r="D410" s="254">
        <v>0</v>
      </c>
      <c r="E410" s="255"/>
      <c r="F410" s="122"/>
      <c r="G410" s="122"/>
      <c r="H410" s="122"/>
      <c r="I410" s="122">
        <v>0</v>
      </c>
      <c r="J410" s="122"/>
      <c r="K410" s="122"/>
      <c r="L410" s="122">
        <v>0</v>
      </c>
      <c r="M410" s="256">
        <f t="shared" si="52"/>
        <v>0</v>
      </c>
    </row>
    <row r="411" spans="1:13" ht="17.25">
      <c r="A411" s="175" t="s">
        <v>500</v>
      </c>
      <c r="B411" s="119" t="s">
        <v>741</v>
      </c>
      <c r="C411" s="253" t="s">
        <v>679</v>
      </c>
      <c r="D411" s="254">
        <v>0</v>
      </c>
      <c r="E411" s="255"/>
      <c r="F411" s="122"/>
      <c r="G411" s="122"/>
      <c r="H411" s="122"/>
      <c r="I411" s="122">
        <v>0</v>
      </c>
      <c r="J411" s="122"/>
      <c r="K411" s="122"/>
      <c r="L411" s="122">
        <v>0</v>
      </c>
      <c r="M411" s="256">
        <f t="shared" si="52"/>
        <v>0</v>
      </c>
    </row>
    <row r="412" spans="1:13" ht="25.5">
      <c r="A412" s="175" t="s">
        <v>756</v>
      </c>
      <c r="B412" s="119" t="s">
        <v>743</v>
      </c>
      <c r="C412" s="253" t="s">
        <v>679</v>
      </c>
      <c r="D412" s="254">
        <v>0</v>
      </c>
      <c r="E412" s="255"/>
      <c r="F412" s="122"/>
      <c r="G412" s="122"/>
      <c r="H412" s="122"/>
      <c r="I412" s="122">
        <v>0</v>
      </c>
      <c r="J412" s="122"/>
      <c r="K412" s="122"/>
      <c r="L412" s="122">
        <v>0</v>
      </c>
      <c r="M412" s="256">
        <f t="shared" si="52"/>
        <v>0</v>
      </c>
    </row>
    <row r="413" spans="1:13" ht="25.5">
      <c r="A413" s="175" t="s">
        <v>757</v>
      </c>
      <c r="B413" s="119" t="s">
        <v>745</v>
      </c>
      <c r="C413" s="253" t="s">
        <v>679</v>
      </c>
      <c r="D413" s="254">
        <v>0</v>
      </c>
      <c r="E413" s="255"/>
      <c r="F413" s="122"/>
      <c r="G413" s="122"/>
      <c r="H413" s="122"/>
      <c r="I413" s="122">
        <v>0</v>
      </c>
      <c r="J413" s="122"/>
      <c r="K413" s="122"/>
      <c r="L413" s="122">
        <v>0</v>
      </c>
      <c r="M413" s="256">
        <f t="shared" si="52"/>
        <v>0</v>
      </c>
    </row>
    <row r="414" spans="1:13" ht="25.5">
      <c r="A414" s="175" t="s">
        <v>501</v>
      </c>
      <c r="B414" s="119" t="s">
        <v>746</v>
      </c>
      <c r="C414" s="257"/>
      <c r="D414" s="254">
        <v>0</v>
      </c>
      <c r="E414" s="255"/>
      <c r="F414" s="122"/>
      <c r="G414" s="122"/>
      <c r="H414" s="122"/>
      <c r="I414" s="122">
        <v>0</v>
      </c>
      <c r="J414" s="122"/>
      <c r="K414" s="122"/>
      <c r="L414" s="256">
        <v>0</v>
      </c>
      <c r="M414" s="256">
        <f t="shared" si="52"/>
        <v>0</v>
      </c>
    </row>
    <row r="415" spans="1:13" ht="17.25">
      <c r="A415" s="175" t="s">
        <v>502</v>
      </c>
      <c r="B415" s="119" t="s">
        <v>747</v>
      </c>
      <c r="C415" s="258" t="s">
        <v>679</v>
      </c>
      <c r="D415" s="254">
        <v>0</v>
      </c>
      <c r="E415" s="255"/>
      <c r="F415" s="122"/>
      <c r="G415" s="122"/>
      <c r="H415" s="122"/>
      <c r="I415" s="122">
        <v>0</v>
      </c>
      <c r="J415" s="122"/>
      <c r="K415" s="122"/>
      <c r="L415" s="256">
        <v>0</v>
      </c>
      <c r="M415" s="256">
        <f t="shared" si="52"/>
        <v>0</v>
      </c>
    </row>
    <row r="416" spans="1:13" ht="17.25">
      <c r="A416" s="175" t="s">
        <v>503</v>
      </c>
      <c r="B416" s="119" t="s">
        <v>748</v>
      </c>
      <c r="C416" s="257"/>
      <c r="D416" s="254">
        <v>0</v>
      </c>
      <c r="E416" s="255"/>
      <c r="F416" s="122"/>
      <c r="G416" s="122"/>
      <c r="H416" s="122"/>
      <c r="I416" s="122">
        <v>0</v>
      </c>
      <c r="J416" s="122"/>
      <c r="K416" s="122"/>
      <c r="L416" s="256">
        <v>0</v>
      </c>
      <c r="M416" s="256">
        <f t="shared" si="52"/>
        <v>0</v>
      </c>
    </row>
    <row r="417" spans="1:13" ht="25.5">
      <c r="A417" s="175" t="s">
        <v>758</v>
      </c>
      <c r="B417" s="119" t="s">
        <v>750</v>
      </c>
      <c r="C417" s="258" t="s">
        <v>679</v>
      </c>
      <c r="D417" s="254">
        <v>0</v>
      </c>
      <c r="E417" s="255"/>
      <c r="F417" s="122"/>
      <c r="G417" s="122"/>
      <c r="H417" s="122"/>
      <c r="I417" s="122">
        <v>0</v>
      </c>
      <c r="J417" s="122"/>
      <c r="K417" s="122"/>
      <c r="L417" s="256">
        <v>0</v>
      </c>
      <c r="M417" s="256">
        <f t="shared" si="52"/>
        <v>0</v>
      </c>
    </row>
    <row r="418" spans="1:13">
      <c r="A418" s="145" t="s">
        <v>504</v>
      </c>
      <c r="B418" s="146" t="s">
        <v>262</v>
      </c>
      <c r="C418" s="149"/>
      <c r="D418" s="259">
        <v>0</v>
      </c>
      <c r="E418" s="236"/>
      <c r="F418" s="121"/>
      <c r="G418" s="121"/>
      <c r="H418" s="121"/>
      <c r="I418" s="121">
        <v>0</v>
      </c>
      <c r="J418" s="121"/>
      <c r="K418" s="121"/>
      <c r="L418" s="121">
        <v>0</v>
      </c>
      <c r="M418" s="238">
        <f t="shared" si="52"/>
        <v>0</v>
      </c>
    </row>
    <row r="419" spans="1:13">
      <c r="A419" s="138" t="s">
        <v>505</v>
      </c>
      <c r="B419" s="139" t="s">
        <v>263</v>
      </c>
      <c r="C419" s="140"/>
      <c r="D419" s="259">
        <v>0</v>
      </c>
      <c r="E419" s="236"/>
      <c r="F419" s="123"/>
      <c r="G419" s="123"/>
      <c r="H419" s="123"/>
      <c r="I419" s="123">
        <v>0</v>
      </c>
      <c r="J419" s="123"/>
      <c r="K419" s="123"/>
      <c r="L419" s="237">
        <v>0</v>
      </c>
      <c r="M419" s="238">
        <f t="shared" si="52"/>
        <v>0</v>
      </c>
    </row>
    <row r="420" spans="1:13">
      <c r="A420" s="138" t="s">
        <v>506</v>
      </c>
      <c r="B420" s="139" t="s">
        <v>264</v>
      </c>
      <c r="C420" s="140"/>
      <c r="D420" s="259">
        <v>0</v>
      </c>
      <c r="E420" s="236"/>
      <c r="F420" s="123"/>
      <c r="G420" s="123"/>
      <c r="H420" s="123"/>
      <c r="I420" s="123">
        <v>0</v>
      </c>
      <c r="J420" s="123"/>
      <c r="K420" s="123"/>
      <c r="L420" s="237">
        <v>0</v>
      </c>
      <c r="M420" s="238">
        <f t="shared" si="52"/>
        <v>0</v>
      </c>
    </row>
    <row r="421" spans="1:13">
      <c r="A421" s="138" t="s">
        <v>62</v>
      </c>
      <c r="B421" s="139" t="s">
        <v>265</v>
      </c>
      <c r="C421" s="140"/>
      <c r="D421" s="259">
        <v>0</v>
      </c>
      <c r="E421" s="236"/>
      <c r="F421" s="123"/>
      <c r="G421" s="123"/>
      <c r="H421" s="123"/>
      <c r="I421" s="123">
        <v>0</v>
      </c>
      <c r="J421" s="123"/>
      <c r="K421" s="123"/>
      <c r="L421" s="237">
        <v>0</v>
      </c>
      <c r="M421" s="238">
        <f t="shared" si="52"/>
        <v>0</v>
      </c>
    </row>
    <row r="422" spans="1:13">
      <c r="A422" s="138" t="s">
        <v>64</v>
      </c>
      <c r="B422" s="139" t="s">
        <v>266</v>
      </c>
      <c r="C422" s="140"/>
      <c r="D422" s="259">
        <v>0</v>
      </c>
      <c r="E422" s="236"/>
      <c r="F422" s="123"/>
      <c r="G422" s="123"/>
      <c r="H422" s="123"/>
      <c r="I422" s="123">
        <v>0</v>
      </c>
      <c r="J422" s="123"/>
      <c r="K422" s="123"/>
      <c r="L422" s="237">
        <v>0</v>
      </c>
      <c r="M422" s="238">
        <f t="shared" si="52"/>
        <v>0</v>
      </c>
    </row>
    <row r="423" spans="1:13">
      <c r="A423" s="138" t="s">
        <v>66</v>
      </c>
      <c r="B423" s="139" t="s">
        <v>267</v>
      </c>
      <c r="C423" s="140"/>
      <c r="D423" s="259">
        <v>0</v>
      </c>
      <c r="E423" s="236"/>
      <c r="F423" s="123"/>
      <c r="G423" s="123"/>
      <c r="H423" s="123"/>
      <c r="I423" s="123">
        <v>0</v>
      </c>
      <c r="J423" s="123"/>
      <c r="K423" s="123"/>
      <c r="L423" s="237">
        <v>0</v>
      </c>
      <c r="M423" s="238">
        <f t="shared" si="52"/>
        <v>0</v>
      </c>
    </row>
    <row r="424" spans="1:13">
      <c r="A424" s="138" t="s">
        <v>68</v>
      </c>
      <c r="B424" s="139" t="s">
        <v>268</v>
      </c>
      <c r="C424" s="140"/>
      <c r="D424" s="259">
        <v>0</v>
      </c>
      <c r="E424" s="236"/>
      <c r="F424" s="123"/>
      <c r="G424" s="123"/>
      <c r="H424" s="123"/>
      <c r="I424" s="123">
        <v>0</v>
      </c>
      <c r="J424" s="123"/>
      <c r="K424" s="123"/>
      <c r="L424" s="237">
        <v>0</v>
      </c>
      <c r="M424" s="238">
        <f t="shared" si="52"/>
        <v>0</v>
      </c>
    </row>
    <row r="425" spans="1:13">
      <c r="A425" s="138" t="s">
        <v>70</v>
      </c>
      <c r="B425" s="139" t="s">
        <v>269</v>
      </c>
      <c r="C425" s="163"/>
      <c r="D425" s="259">
        <v>0</v>
      </c>
      <c r="E425" s="236"/>
      <c r="F425" s="123"/>
      <c r="G425" s="123"/>
      <c r="H425" s="123"/>
      <c r="I425" s="123">
        <v>0</v>
      </c>
      <c r="J425" s="123"/>
      <c r="K425" s="123"/>
      <c r="L425" s="237">
        <v>0</v>
      </c>
      <c r="M425" s="238">
        <f t="shared" si="52"/>
        <v>0</v>
      </c>
    </row>
    <row r="426" spans="1:13">
      <c r="A426" s="138" t="s">
        <v>72</v>
      </c>
      <c r="B426" s="139" t="s">
        <v>270</v>
      </c>
      <c r="C426" s="140"/>
      <c r="D426" s="259">
        <v>0</v>
      </c>
      <c r="E426" s="236"/>
      <c r="F426" s="123"/>
      <c r="G426" s="123"/>
      <c r="H426" s="123"/>
      <c r="I426" s="123">
        <v>0</v>
      </c>
      <c r="J426" s="123"/>
      <c r="K426" s="123"/>
      <c r="L426" s="237">
        <v>0</v>
      </c>
      <c r="M426" s="238">
        <f t="shared" si="52"/>
        <v>0</v>
      </c>
    </row>
    <row r="427" spans="1:13">
      <c r="A427" s="138" t="s">
        <v>74</v>
      </c>
      <c r="B427" s="139" t="s">
        <v>271</v>
      </c>
      <c r="C427" s="140"/>
      <c r="D427" s="259">
        <v>0</v>
      </c>
      <c r="E427" s="236"/>
      <c r="F427" s="123"/>
      <c r="G427" s="123"/>
      <c r="H427" s="123"/>
      <c r="I427" s="123">
        <v>0</v>
      </c>
      <c r="J427" s="123"/>
      <c r="K427" s="123"/>
      <c r="L427" s="237">
        <v>0</v>
      </c>
      <c r="M427" s="238">
        <f t="shared" si="52"/>
        <v>0</v>
      </c>
    </row>
    <row r="428" spans="1:13">
      <c r="A428" s="138" t="s">
        <v>76</v>
      </c>
      <c r="B428" s="139" t="s">
        <v>272</v>
      </c>
      <c r="C428" s="140"/>
      <c r="D428" s="259">
        <v>0</v>
      </c>
      <c r="E428" s="236"/>
      <c r="F428" s="123"/>
      <c r="G428" s="123"/>
      <c r="H428" s="123"/>
      <c r="I428" s="123">
        <v>0</v>
      </c>
      <c r="J428" s="123"/>
      <c r="K428" s="123"/>
      <c r="L428" s="237">
        <v>0</v>
      </c>
      <c r="M428" s="238">
        <f t="shared" si="52"/>
        <v>0</v>
      </c>
    </row>
    <row r="429" spans="1:13">
      <c r="A429" s="138" t="s">
        <v>78</v>
      </c>
      <c r="B429" s="139" t="s">
        <v>273</v>
      </c>
      <c r="C429" s="140"/>
      <c r="D429" s="259">
        <v>0</v>
      </c>
      <c r="E429" s="236"/>
      <c r="F429" s="123"/>
      <c r="G429" s="123"/>
      <c r="H429" s="123"/>
      <c r="I429" s="123">
        <v>0</v>
      </c>
      <c r="J429" s="123"/>
      <c r="K429" s="123"/>
      <c r="L429" s="237">
        <v>0</v>
      </c>
      <c r="M429" s="238">
        <f t="shared" si="52"/>
        <v>0</v>
      </c>
    </row>
    <row r="430" spans="1:13">
      <c r="A430" s="138" t="s">
        <v>678</v>
      </c>
      <c r="B430" s="139" t="s">
        <v>677</v>
      </c>
      <c r="C430" s="140"/>
      <c r="D430" s="259">
        <v>0</v>
      </c>
      <c r="E430" s="236"/>
      <c r="F430" s="123"/>
      <c r="G430" s="123"/>
      <c r="H430" s="123"/>
      <c r="I430" s="123">
        <v>0</v>
      </c>
      <c r="J430" s="123"/>
      <c r="K430" s="123"/>
      <c r="L430" s="237">
        <v>0</v>
      </c>
      <c r="M430" s="238">
        <f t="shared" si="52"/>
        <v>0</v>
      </c>
    </row>
    <row r="431" spans="1:13">
      <c r="A431" s="161" t="s">
        <v>80</v>
      </c>
      <c r="B431" s="139" t="s">
        <v>274</v>
      </c>
      <c r="C431" s="140"/>
      <c r="D431" s="259">
        <v>0</v>
      </c>
      <c r="E431" s="236"/>
      <c r="F431" s="123"/>
      <c r="G431" s="123"/>
      <c r="H431" s="123"/>
      <c r="I431" s="123">
        <v>0</v>
      </c>
      <c r="J431" s="123"/>
      <c r="K431" s="123"/>
      <c r="L431" s="237">
        <v>0</v>
      </c>
      <c r="M431" s="238">
        <f t="shared" si="52"/>
        <v>0</v>
      </c>
    </row>
    <row r="432" spans="1:13">
      <c r="A432" s="138" t="s">
        <v>81</v>
      </c>
      <c r="B432" s="139" t="s">
        <v>276</v>
      </c>
      <c r="C432" s="140"/>
      <c r="D432" s="259">
        <v>0</v>
      </c>
      <c r="E432" s="236"/>
      <c r="F432" s="123"/>
      <c r="G432" s="123"/>
      <c r="H432" s="123"/>
      <c r="I432" s="123">
        <v>0</v>
      </c>
      <c r="J432" s="123"/>
      <c r="K432" s="123"/>
      <c r="L432" s="237">
        <v>0</v>
      </c>
      <c r="M432" s="238">
        <f t="shared" si="52"/>
        <v>0</v>
      </c>
    </row>
    <row r="433" spans="1:13">
      <c r="A433" s="138" t="s">
        <v>83</v>
      </c>
      <c r="B433" s="139" t="s">
        <v>277</v>
      </c>
      <c r="C433" s="140"/>
      <c r="D433" s="259">
        <v>0</v>
      </c>
      <c r="E433" s="236"/>
      <c r="F433" s="123"/>
      <c r="G433" s="123"/>
      <c r="H433" s="123"/>
      <c r="I433" s="123">
        <v>0</v>
      </c>
      <c r="J433" s="123"/>
      <c r="K433" s="123"/>
      <c r="L433" s="237">
        <v>0</v>
      </c>
      <c r="M433" s="238">
        <f t="shared" si="52"/>
        <v>0</v>
      </c>
    </row>
    <row r="434" spans="1:13">
      <c r="A434" s="161" t="s">
        <v>85</v>
      </c>
      <c r="B434" s="139" t="s">
        <v>278</v>
      </c>
      <c r="C434" s="140"/>
      <c r="D434" s="259">
        <v>0</v>
      </c>
      <c r="E434" s="236"/>
      <c r="F434" s="123"/>
      <c r="G434" s="123"/>
      <c r="H434" s="123"/>
      <c r="I434" s="123">
        <v>0</v>
      </c>
      <c r="J434" s="123"/>
      <c r="K434" s="123"/>
      <c r="L434" s="237">
        <v>0</v>
      </c>
      <c r="M434" s="238">
        <f t="shared" si="52"/>
        <v>0</v>
      </c>
    </row>
    <row r="435" spans="1:13" s="8" customFormat="1" ht="12">
      <c r="A435" s="260"/>
      <c r="B435" s="261"/>
      <c r="C435" s="262"/>
      <c r="D435" s="263"/>
      <c r="E435" s="263"/>
      <c r="F435" s="264"/>
      <c r="G435" s="264"/>
      <c r="H435" s="264"/>
      <c r="I435" s="264"/>
      <c r="J435" s="264"/>
      <c r="K435" s="264"/>
      <c r="L435" s="264"/>
      <c r="M435" s="238">
        <f t="shared" si="52"/>
        <v>0</v>
      </c>
    </row>
    <row r="436" spans="1:13" s="8" customFormat="1" ht="12">
      <c r="A436" s="265" t="s">
        <v>599</v>
      </c>
      <c r="B436" s="266" t="s">
        <v>368</v>
      </c>
      <c r="C436" s="267"/>
      <c r="D436" s="268">
        <f t="shared" ref="D436:L436" si="53">SUM(D257:D287,D289,D291,D293,D295:D356,D359:D400,D403:D409,D418:D434)</f>
        <v>0</v>
      </c>
      <c r="E436" s="268">
        <f t="shared" si="53"/>
        <v>0</v>
      </c>
      <c r="F436" s="268">
        <f t="shared" si="53"/>
        <v>0</v>
      </c>
      <c r="G436" s="268">
        <f t="shared" si="53"/>
        <v>0</v>
      </c>
      <c r="H436" s="268">
        <f t="shared" si="53"/>
        <v>0</v>
      </c>
      <c r="I436" s="268">
        <f t="shared" si="53"/>
        <v>0</v>
      </c>
      <c r="J436" s="268">
        <f t="shared" si="53"/>
        <v>0</v>
      </c>
      <c r="K436" s="268">
        <f t="shared" si="53"/>
        <v>0</v>
      </c>
      <c r="L436" s="268">
        <f t="shared" si="53"/>
        <v>0</v>
      </c>
      <c r="M436" s="268">
        <f t="shared" si="52"/>
        <v>0</v>
      </c>
    </row>
    <row r="437" spans="1:13" s="8" customFormat="1" ht="12">
      <c r="A437" s="265" t="s">
        <v>659</v>
      </c>
      <c r="B437" s="269" t="s">
        <v>660</v>
      </c>
      <c r="C437" s="267"/>
      <c r="D437" s="268">
        <f t="shared" ref="D437:L437" si="54">SUM(D410:D417)</f>
        <v>0</v>
      </c>
      <c r="E437" s="268">
        <f t="shared" si="54"/>
        <v>0</v>
      </c>
      <c r="F437" s="268">
        <f t="shared" si="54"/>
        <v>0</v>
      </c>
      <c r="G437" s="268">
        <f t="shared" si="54"/>
        <v>0</v>
      </c>
      <c r="H437" s="268">
        <f t="shared" si="54"/>
        <v>0</v>
      </c>
      <c r="I437" s="268">
        <f t="shared" si="54"/>
        <v>0</v>
      </c>
      <c r="J437" s="268">
        <f t="shared" si="54"/>
        <v>0</v>
      </c>
      <c r="K437" s="268">
        <f t="shared" si="54"/>
        <v>0</v>
      </c>
      <c r="L437" s="268">
        <f t="shared" si="54"/>
        <v>0</v>
      </c>
      <c r="M437" s="268">
        <f t="shared" si="52"/>
        <v>0</v>
      </c>
    </row>
    <row r="438" spans="1:13" s="8" customFormat="1" ht="12">
      <c r="A438" s="265" t="s">
        <v>600</v>
      </c>
      <c r="B438" s="269" t="s">
        <v>598</v>
      </c>
      <c r="C438" s="267"/>
      <c r="D438" s="268">
        <f t="shared" ref="D438:L438" si="55">D401</f>
        <v>0</v>
      </c>
      <c r="E438" s="268">
        <f t="shared" si="55"/>
        <v>0</v>
      </c>
      <c r="F438" s="268">
        <f t="shared" si="55"/>
        <v>0</v>
      </c>
      <c r="G438" s="268">
        <f t="shared" si="55"/>
        <v>0</v>
      </c>
      <c r="H438" s="268">
        <f t="shared" si="55"/>
        <v>0</v>
      </c>
      <c r="I438" s="268">
        <f t="shared" si="55"/>
        <v>0</v>
      </c>
      <c r="J438" s="268">
        <f t="shared" si="55"/>
        <v>0</v>
      </c>
      <c r="K438" s="268">
        <f t="shared" si="55"/>
        <v>0</v>
      </c>
      <c r="L438" s="268">
        <f t="shared" si="55"/>
        <v>0</v>
      </c>
      <c r="M438" s="268">
        <f t="shared" si="52"/>
        <v>0</v>
      </c>
    </row>
    <row r="439" spans="1:13" s="8" customFormat="1" ht="12">
      <c r="A439" s="265" t="s">
        <v>601</v>
      </c>
      <c r="B439" s="269" t="s">
        <v>602</v>
      </c>
      <c r="C439" s="267"/>
      <c r="D439" s="268">
        <f t="shared" ref="D439:L439" si="56">SUM(D248:D256,D357,D358+D288+D290+D292+D294)</f>
        <v>0</v>
      </c>
      <c r="E439" s="268">
        <f t="shared" si="56"/>
        <v>0</v>
      </c>
      <c r="F439" s="268">
        <f t="shared" si="56"/>
        <v>0</v>
      </c>
      <c r="G439" s="268">
        <f t="shared" si="56"/>
        <v>0</v>
      </c>
      <c r="H439" s="268">
        <f t="shared" si="56"/>
        <v>0</v>
      </c>
      <c r="I439" s="268">
        <f t="shared" si="56"/>
        <v>0</v>
      </c>
      <c r="J439" s="268">
        <f t="shared" si="56"/>
        <v>0</v>
      </c>
      <c r="K439" s="268">
        <f t="shared" si="56"/>
        <v>0</v>
      </c>
      <c r="L439" s="268">
        <f t="shared" si="56"/>
        <v>0</v>
      </c>
      <c r="M439" s="268">
        <f t="shared" si="52"/>
        <v>0</v>
      </c>
    </row>
    <row r="440" spans="1:13">
      <c r="A440" s="265" t="s">
        <v>729</v>
      </c>
      <c r="B440" s="270" t="s">
        <v>730</v>
      </c>
      <c r="C440" s="271"/>
      <c r="D440" s="268">
        <f t="shared" ref="D440:L440" si="57">D402</f>
        <v>0</v>
      </c>
      <c r="E440" s="268">
        <f t="shared" si="57"/>
        <v>0</v>
      </c>
      <c r="F440" s="268">
        <f t="shared" si="57"/>
        <v>0</v>
      </c>
      <c r="G440" s="268">
        <f t="shared" si="57"/>
        <v>0</v>
      </c>
      <c r="H440" s="268">
        <f t="shared" si="57"/>
        <v>0</v>
      </c>
      <c r="I440" s="268">
        <f t="shared" si="57"/>
        <v>0</v>
      </c>
      <c r="J440" s="268">
        <f t="shared" si="57"/>
        <v>0</v>
      </c>
      <c r="K440" s="268">
        <f t="shared" si="57"/>
        <v>0</v>
      </c>
      <c r="L440" s="268">
        <f t="shared" si="57"/>
        <v>0</v>
      </c>
      <c r="M440" s="268">
        <f t="shared" si="52"/>
        <v>0</v>
      </c>
    </row>
    <row r="441" spans="1:13" s="10" customFormat="1">
      <c r="A441" s="272" t="s">
        <v>369</v>
      </c>
      <c r="B441" s="273" t="s">
        <v>370</v>
      </c>
      <c r="C441" s="274"/>
      <c r="D441" s="275">
        <f t="shared" ref="D441:L441" si="58">SUM(D436:D440)</f>
        <v>0</v>
      </c>
      <c r="E441" s="275">
        <f t="shared" si="58"/>
        <v>0</v>
      </c>
      <c r="F441" s="275">
        <f t="shared" si="58"/>
        <v>0</v>
      </c>
      <c r="G441" s="275">
        <f t="shared" si="58"/>
        <v>0</v>
      </c>
      <c r="H441" s="275">
        <f t="shared" si="58"/>
        <v>0</v>
      </c>
      <c r="I441" s="275">
        <f t="shared" si="58"/>
        <v>0</v>
      </c>
      <c r="J441" s="275">
        <f t="shared" si="58"/>
        <v>0</v>
      </c>
      <c r="K441" s="275">
        <f t="shared" si="58"/>
        <v>0</v>
      </c>
      <c r="L441" s="275">
        <f t="shared" si="58"/>
        <v>0</v>
      </c>
      <c r="M441" s="275">
        <f t="shared" ref="M441" si="59">SUM(D441:L441)</f>
        <v>0</v>
      </c>
    </row>
    <row r="442" spans="1:13">
      <c r="A442" s="276"/>
      <c r="B442" s="277"/>
      <c r="C442" s="278"/>
      <c r="D442" s="279"/>
      <c r="E442" s="279"/>
      <c r="F442" s="279"/>
      <c r="G442" s="279"/>
      <c r="H442" s="279"/>
      <c r="I442" s="279"/>
      <c r="J442" s="279"/>
      <c r="K442" s="279"/>
      <c r="L442" s="279"/>
      <c r="M442" s="280"/>
    </row>
    <row r="443" spans="1:13" ht="15.75" thickBot="1">
      <c r="A443" s="101"/>
      <c r="B443" s="31" t="s">
        <v>337</v>
      </c>
      <c r="C443" s="5"/>
      <c r="D443" s="281">
        <f t="shared" ref="D443:M443" si="60">D215+D216+D217+D218+D246+D441+D219</f>
        <v>-30000</v>
      </c>
      <c r="E443" s="281">
        <f t="shared" si="60"/>
        <v>-2407.4600000000009</v>
      </c>
      <c r="F443" s="281">
        <f t="shared" si="60"/>
        <v>0</v>
      </c>
      <c r="G443" s="281">
        <f t="shared" si="60"/>
        <v>-4000</v>
      </c>
      <c r="H443" s="281">
        <f t="shared" si="60"/>
        <v>-24078.15</v>
      </c>
      <c r="I443" s="281">
        <f t="shared" si="60"/>
        <v>0</v>
      </c>
      <c r="J443" s="281">
        <f t="shared" si="60"/>
        <v>19561.409999999974</v>
      </c>
      <c r="K443" s="281">
        <f t="shared" si="60"/>
        <v>-9525</v>
      </c>
      <c r="L443" s="281">
        <f t="shared" si="60"/>
        <v>-1007</v>
      </c>
      <c r="M443" s="281">
        <f t="shared" si="60"/>
        <v>-51456.200000000012</v>
      </c>
    </row>
    <row r="444" spans="1:13" ht="13.5" thickTop="1">
      <c r="A444" s="102"/>
      <c r="B444" s="33"/>
      <c r="C444" s="33"/>
      <c r="D444" s="34"/>
      <c r="E444" s="34"/>
      <c r="F444" s="35"/>
      <c r="G444" s="35"/>
      <c r="H444" s="35"/>
      <c r="I444" s="35"/>
      <c r="J444" s="35"/>
      <c r="K444" s="35"/>
      <c r="L444" s="35"/>
      <c r="M444" s="35"/>
    </row>
    <row r="446" spans="1:13">
      <c r="M446" s="126"/>
    </row>
    <row r="447" spans="1:13">
      <c r="D447" s="282"/>
    </row>
    <row r="450" spans="8:8">
      <c r="H450" s="126"/>
    </row>
  </sheetData>
  <phoneticPr fontId="44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3" workbookViewId="0">
      <selection activeCell="E44" sqref="E44"/>
    </sheetView>
  </sheetViews>
  <sheetFormatPr defaultColWidth="9.140625" defaultRowHeight="12.75"/>
  <cols>
    <col min="1" max="1" width="22.28515625" style="124" customWidth="1"/>
    <col min="2" max="2" width="29.42578125" style="4" customWidth="1"/>
    <col min="3" max="3" width="36.140625" style="124" customWidth="1"/>
    <col min="4" max="16384" width="9.140625" style="124"/>
  </cols>
  <sheetData>
    <row r="1" spans="1:3" ht="15.75" thickBot="1">
      <c r="A1" s="355" t="s">
        <v>778</v>
      </c>
      <c r="B1" s="355"/>
      <c r="C1" s="355"/>
    </row>
    <row r="2" spans="1:3" ht="14.25">
      <c r="A2" s="1" t="s">
        <v>97</v>
      </c>
      <c r="B2" s="2" t="s">
        <v>113</v>
      </c>
      <c r="C2" s="2" t="s">
        <v>736</v>
      </c>
    </row>
    <row r="3" spans="1:3" ht="42.75">
      <c r="A3" s="283" t="s">
        <v>98</v>
      </c>
      <c r="B3" s="284" t="s">
        <v>759</v>
      </c>
      <c r="C3" s="285">
        <f>'[40]2024 ΠΡΟΥΠΟΛΟΓΙΣΜΟΣ_ΑΝΑ (ΚΑΕ)'!M217</f>
        <v>0</v>
      </c>
    </row>
    <row r="4" spans="1:3" s="3" customFormat="1" ht="14.25">
      <c r="A4" s="286" t="s">
        <v>87</v>
      </c>
      <c r="B4" s="287"/>
      <c r="C4" s="288">
        <f>C3</f>
        <v>0</v>
      </c>
    </row>
    <row r="5" spans="1:3" ht="14.25">
      <c r="A5" s="283" t="s">
        <v>99</v>
      </c>
      <c r="B5" s="289">
        <v>2631</v>
      </c>
      <c r="C5" s="285">
        <f>'[40]2024 ΠΡΟΥΠΟΛΟΓΙΣΜΟΣ_ΑΝΑ (ΚΑΕ)'!M216</f>
        <v>0</v>
      </c>
    </row>
    <row r="6" spans="1:3" s="3" customFormat="1" ht="14.25">
      <c r="A6" s="290" t="s">
        <v>100</v>
      </c>
      <c r="B6" s="291"/>
      <c r="C6" s="292">
        <f>C5</f>
        <v>0</v>
      </c>
    </row>
    <row r="7" spans="1:3" s="3" customFormat="1" ht="14.25">
      <c r="A7" s="293" t="s">
        <v>731</v>
      </c>
      <c r="B7" s="294">
        <v>2636</v>
      </c>
      <c r="C7" s="295">
        <f>'[40]2024 ΠΡΟΥΠΟΛΟΓΙΣΜΟΣ_ΑΝΑ (ΚΑΕ)'!M218</f>
        <v>-180000</v>
      </c>
    </row>
    <row r="8" spans="1:3" s="3" customFormat="1" ht="14.25">
      <c r="A8" s="296" t="s">
        <v>760</v>
      </c>
      <c r="B8" s="297"/>
      <c r="C8" s="298">
        <f>C7</f>
        <v>-180000</v>
      </c>
    </row>
    <row r="9" spans="1:3" ht="14.25">
      <c r="A9" s="283" t="s">
        <v>101</v>
      </c>
      <c r="B9" s="299" t="s">
        <v>761</v>
      </c>
      <c r="C9" s="285">
        <f>'[40]2024 ΠΡΟΥΠΟΛΟΓΙΣΜΟΣ_ΑΝΑ (ΚΑΕ)'!M215</f>
        <v>0</v>
      </c>
    </row>
    <row r="10" spans="1:3" s="3" customFormat="1" ht="14.25">
      <c r="A10" s="300" t="s">
        <v>102</v>
      </c>
      <c r="B10" s="301"/>
      <c r="C10" s="302">
        <f>C9</f>
        <v>0</v>
      </c>
    </row>
    <row r="11" spans="1:3" ht="28.5">
      <c r="A11" s="283" t="s">
        <v>607</v>
      </c>
      <c r="B11" s="284" t="s">
        <v>762</v>
      </c>
      <c r="C11" s="285">
        <f>'[40]2024 ΠΡΟΥΠΟΛΟΓΙΣΜΟΣ_ΑΝΑ (ΚΑΕ)'!M194</f>
        <v>2000</v>
      </c>
    </row>
    <row r="12" spans="1:3" ht="14.25">
      <c r="A12" s="283" t="s">
        <v>103</v>
      </c>
      <c r="B12" s="303">
        <v>269</v>
      </c>
      <c r="C12" s="285">
        <f>'[40]2024 ΠΡΟΥΠΟΛΟΓΙΣΜΟΣ_ΑΝΑ (ΚΑΕ)'!M195</f>
        <v>0</v>
      </c>
    </row>
    <row r="13" spans="1:3" ht="42.75">
      <c r="A13" s="283" t="s">
        <v>763</v>
      </c>
      <c r="B13" s="303">
        <v>271</v>
      </c>
      <c r="C13" s="285">
        <f>'[40]2024 ΠΡΟΥΠΟΛΟΓΙΣΜΟΣ_ΑΝΑ (ΚΑΕ)'!M196</f>
        <v>0</v>
      </c>
    </row>
    <row r="14" spans="1:3" ht="28.5">
      <c r="A14" s="283" t="s">
        <v>104</v>
      </c>
      <c r="B14" s="299">
        <v>291</v>
      </c>
      <c r="C14" s="285">
        <f>'[40]2024 ΠΡΟΥΠΟΛΟΓΙΣΜΟΣ_ΑΝΑ (ΚΑΕ)'!M197</f>
        <v>0</v>
      </c>
    </row>
    <row r="15" spans="1:3" ht="14.25">
      <c r="A15" s="283" t="s">
        <v>91</v>
      </c>
      <c r="B15" s="299">
        <v>842</v>
      </c>
      <c r="C15" s="285">
        <f>'[40]2024 ΠΡΟΥΠΟΛΟΓΙΣΜΟΣ_ΑΝΑ (ΚΑΕ)'!M198</f>
        <v>390000</v>
      </c>
    </row>
    <row r="16" spans="1:3" ht="14.25">
      <c r="A16" s="283" t="s">
        <v>89</v>
      </c>
      <c r="B16" s="299">
        <v>832</v>
      </c>
      <c r="C16" s="285">
        <f>'[40]2024 ΠΡΟΥΠΟΛΟΓΙΣΜΟΣ_ΑΝΑ (ΚΑΕ)'!M199</f>
        <v>-15000</v>
      </c>
    </row>
    <row r="17" spans="1:3" ht="14.25">
      <c r="A17" s="283" t="s">
        <v>88</v>
      </c>
      <c r="B17" s="299" t="s">
        <v>0</v>
      </c>
      <c r="C17" s="285">
        <f>'[40]2024 ΠΡΟΥΠΟΛΟΓΙΣΜΟΣ_ΑΝΑ (ΚΑΕ)'!M200</f>
        <v>-9104.84</v>
      </c>
    </row>
    <row r="18" spans="1:3" ht="14.25">
      <c r="A18" s="283" t="s">
        <v>105</v>
      </c>
      <c r="B18" s="299" t="s">
        <v>115</v>
      </c>
      <c r="C18" s="285">
        <f>'[40]2024 ΠΡΟΥΠΟΛΟΓΙΣΜΟΣ_ΑΝΑ (ΚΑΕ)'!M201</f>
        <v>19500</v>
      </c>
    </row>
    <row r="19" spans="1:3" ht="14.25">
      <c r="A19" s="283" t="s">
        <v>90</v>
      </c>
      <c r="B19" s="299">
        <v>841</v>
      </c>
      <c r="C19" s="285">
        <f>'[40]2024 ΠΡΟΥΠΟΛΟΓΙΣΜΟΣ_ΑΝΑ (ΚΑΕ)'!M202</f>
        <v>-9900</v>
      </c>
    </row>
    <row r="20" spans="1:3" ht="14.25">
      <c r="A20" s="283" t="s">
        <v>92</v>
      </c>
      <c r="B20" s="299">
        <v>892</v>
      </c>
      <c r="C20" s="285">
        <f>'[40]2024 ΠΡΟΥΠΟΛΟΓΙΣΜΟΣ_ΑΝΑ (ΚΑΕ)'!M203</f>
        <v>-24</v>
      </c>
    </row>
    <row r="21" spans="1:3" ht="14.25">
      <c r="A21" s="283" t="s">
        <v>93</v>
      </c>
      <c r="B21" s="299">
        <v>845</v>
      </c>
      <c r="C21" s="285">
        <f>'[40]2024 ΠΡΟΥΠΟΛΟΓΙΣΜΟΣ_ΑΝΑ (ΚΑΕ)'!M204</f>
        <v>0</v>
      </c>
    </row>
    <row r="22" spans="1:3" ht="14.25">
      <c r="A22" s="283" t="s">
        <v>94</v>
      </c>
      <c r="B22" s="299">
        <v>1611</v>
      </c>
      <c r="C22" s="285">
        <f>'[40]2024 ΠΡΟΥΠΟΛΟΓΙΣΜΟΣ_ΑΝΑ (ΚΑΕ)'!M205</f>
        <v>0</v>
      </c>
    </row>
    <row r="23" spans="1:3" ht="28.5">
      <c r="A23" s="283" t="s">
        <v>95</v>
      </c>
      <c r="B23" s="299" t="s">
        <v>694</v>
      </c>
      <c r="C23" s="285">
        <f>'[40]2024 ΠΡΟΥΠΟΛΟΓΙΣΜΟΣ_ΑΝΑ (ΚΑΕ)'!M206</f>
        <v>-20900</v>
      </c>
    </row>
    <row r="24" spans="1:3" ht="42.75">
      <c r="A24" s="283" t="s">
        <v>106</v>
      </c>
      <c r="B24" s="299" t="s">
        <v>695</v>
      </c>
      <c r="C24" s="285">
        <f>'[40]2024 ΠΡΟΥΠΟΛΟΓΙΣΜΟΣ_ΑΝΑ (ΚΑΕ)'!M207</f>
        <v>-3200</v>
      </c>
    </row>
    <row r="25" spans="1:3" ht="42.75">
      <c r="A25" s="283" t="s">
        <v>107</v>
      </c>
      <c r="B25" s="299" t="s">
        <v>116</v>
      </c>
      <c r="C25" s="285">
        <f>'[40]2024 ΠΡΟΥΠΟΛΟΓΙΣΜΟΣ_ΑΝΑ (ΚΑΕ)'!M208</f>
        <v>-40231.320000000007</v>
      </c>
    </row>
    <row r="26" spans="1:3" ht="42.75">
      <c r="A26" s="304" t="s">
        <v>117</v>
      </c>
      <c r="B26" s="299" t="s">
        <v>696</v>
      </c>
      <c r="C26" s="285">
        <f>'[40]2024 ΠΡΟΥΠΟΛΟΓΙΣΜΟΣ_ΑΝΑ (ΚΑΕ)'!M209</f>
        <v>-5222.5299999999952</v>
      </c>
    </row>
    <row r="27" spans="1:3" ht="14.25">
      <c r="A27" s="283" t="s">
        <v>108</v>
      </c>
      <c r="B27" s="299">
        <v>4121</v>
      </c>
      <c r="C27" s="285">
        <f>'[40]2024 ΠΡΟΥΠΟΛΟΓΙΣΜΟΣ_ΑΝΑ (ΚΑΕ)'!M210</f>
        <v>0</v>
      </c>
    </row>
    <row r="28" spans="1:3" ht="57">
      <c r="A28" s="283" t="s">
        <v>109</v>
      </c>
      <c r="B28" s="299" t="s">
        <v>357</v>
      </c>
      <c r="C28" s="285">
        <f>'[40]2024 ΠΡΟΥΠΟΛΟΓΙΣΜΟΣ_ΑΝΑ (ΚΑΕ)'!M211</f>
        <v>-14904.36</v>
      </c>
    </row>
    <row r="29" spans="1:3" ht="28.5">
      <c r="A29" s="283" t="s">
        <v>96</v>
      </c>
      <c r="B29" s="299">
        <v>2521</v>
      </c>
      <c r="C29" s="285">
        <f>'[40]2024 ΠΡΟΥΠΟΛΟΓΙΣΜΟΣ_ΑΝΑ (ΚΑΕ)'!M212</f>
        <v>0</v>
      </c>
    </row>
    <row r="30" spans="1:3" ht="42.75">
      <c r="A30" s="283" t="s">
        <v>110</v>
      </c>
      <c r="B30" s="299" t="s">
        <v>114</v>
      </c>
      <c r="C30" s="285">
        <f>'[40]2024 ΠΡΟΥΠΟΛΟΓΙΣΜΟΣ_ΑΝΑ (ΚΑΕ)'!M213</f>
        <v>-165469.15000000002</v>
      </c>
    </row>
    <row r="31" spans="1:3" s="3" customFormat="1" ht="14.25">
      <c r="A31" s="305" t="s">
        <v>111</v>
      </c>
      <c r="B31" s="306"/>
      <c r="C31" s="307">
        <f>SUM(C11:C30)</f>
        <v>127543.79999999999</v>
      </c>
    </row>
    <row r="32" spans="1:3" ht="42.75">
      <c r="A32" s="308" t="s">
        <v>118</v>
      </c>
      <c r="B32" s="299"/>
      <c r="C32" s="285">
        <f>'[40]2024 ΠΡΟΥΠΟΛΟΓΙΣΜΟΣ_ΑΝΑ (ΚΑΕ)'!M245</f>
        <v>1000</v>
      </c>
    </row>
    <row r="33" spans="1:3" ht="14.25">
      <c r="A33" s="309" t="s">
        <v>112</v>
      </c>
      <c r="B33" s="310"/>
      <c r="C33" s="311">
        <f>C32</f>
        <v>1000</v>
      </c>
    </row>
    <row r="34" spans="1:3" ht="40.5">
      <c r="A34" s="312" t="s">
        <v>368</v>
      </c>
      <c r="B34" s="313" t="s">
        <v>603</v>
      </c>
      <c r="C34" s="314">
        <f>'[40]2024 ΠΡΟΥΠΟΛΟΓΙΣΜΟΣ_ΑΝΑ (ΚΑΕ)'!M435</f>
        <v>0</v>
      </c>
    </row>
    <row r="35" spans="1:3" ht="40.5">
      <c r="A35" s="312" t="s">
        <v>660</v>
      </c>
      <c r="B35" s="313" t="s">
        <v>604</v>
      </c>
      <c r="C35" s="314">
        <f>'[40]2024 ΠΡΟΥΠΟΛΟΓΙΣΜΟΣ_ΑΝΑ (ΚΑΕ)'!M436</f>
        <v>0</v>
      </c>
    </row>
    <row r="36" spans="1:3" ht="54">
      <c r="A36" s="312" t="s">
        <v>598</v>
      </c>
      <c r="B36" s="313" t="s">
        <v>349</v>
      </c>
      <c r="C36" s="314">
        <f>'[40]2024 ΠΡΟΥΠΟΛΟΓΙΣΜΟΣ_ΑΝΑ (ΚΑΕ)'!M437</f>
        <v>0</v>
      </c>
    </row>
    <row r="37" spans="1:3" ht="40.5">
      <c r="A37" s="312" t="s">
        <v>602</v>
      </c>
      <c r="B37" s="313" t="s">
        <v>605</v>
      </c>
      <c r="C37" s="314">
        <f>'[40]2024 ΠΡΟΥΠΟΛΟΓΙΣΜΟΣ_ΑΝΑ (ΚΑΕ)'!M438</f>
        <v>0</v>
      </c>
    </row>
    <row r="38" spans="1:3" ht="40.5">
      <c r="A38" s="312" t="s">
        <v>730</v>
      </c>
      <c r="B38" s="315" t="s">
        <v>728</v>
      </c>
      <c r="C38" s="314">
        <f>'[40]2024 ΠΡΟΥΠΟΛΟΓΙΣΜΟΣ_ΑΝΑ (ΚΑΕ)'!M439</f>
        <v>0</v>
      </c>
    </row>
    <row r="39" spans="1:3" ht="28.5">
      <c r="A39" s="316" t="s">
        <v>608</v>
      </c>
      <c r="B39" s="316" t="s">
        <v>609</v>
      </c>
      <c r="C39" s="317">
        <f>SUM(C34:C38)</f>
        <v>0</v>
      </c>
    </row>
    <row r="40" spans="1:3" s="3" customFormat="1" ht="43.5" thickBot="1">
      <c r="A40" s="318" t="s">
        <v>732</v>
      </c>
      <c r="B40" s="319"/>
      <c r="C40" s="320">
        <f>C4+C6+C10+C31+C33+C39+C8</f>
        <v>-51456.200000000012</v>
      </c>
    </row>
    <row r="42" spans="1:3">
      <c r="C42" s="7"/>
    </row>
    <row r="43" spans="1:3">
      <c r="C43" s="7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13" zoomScaleNormal="100" zoomScaleSheetLayoutView="100" workbookViewId="0">
      <selection activeCell="H24" sqref="H24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44" customWidth="1"/>
  </cols>
  <sheetData>
    <row r="1" spans="1:14" ht="15.75" thickBot="1">
      <c r="A1" s="321"/>
      <c r="B1" s="322" t="s">
        <v>610</v>
      </c>
      <c r="C1" s="323" t="s">
        <v>611</v>
      </c>
      <c r="D1" s="322" t="s">
        <v>612</v>
      </c>
      <c r="E1" s="323" t="s">
        <v>613</v>
      </c>
      <c r="F1" s="323" t="s">
        <v>614</v>
      </c>
      <c r="G1" s="323" t="s">
        <v>615</v>
      </c>
      <c r="H1" s="323" t="s">
        <v>616</v>
      </c>
      <c r="I1" s="323" t="s">
        <v>638</v>
      </c>
      <c r="J1" s="323" t="s">
        <v>617</v>
      </c>
      <c r="K1" s="323" t="s">
        <v>618</v>
      </c>
      <c r="L1" s="324" t="s">
        <v>619</v>
      </c>
    </row>
    <row r="2" spans="1:14" ht="23.25" thickBot="1">
      <c r="A2" s="325" t="s">
        <v>293</v>
      </c>
      <c r="B2" s="326" t="s">
        <v>765</v>
      </c>
      <c r="C2" s="327">
        <f>'[40]2024 ΠΡΟΥΠΟΛΟΓΙΣΜΟΣ_ΑΝΑ (ΚΑΕ)'!D194</f>
        <v>0</v>
      </c>
      <c r="D2" s="327">
        <f>'[40]2024 ΠΡΟΥΠΟΛΟΓΙΣΜΟΣ_ΑΝΑ (ΚΑΕ)'!E194</f>
        <v>0</v>
      </c>
      <c r="E2" s="327">
        <f>'[40]2024 ΠΡΟΥΠΟΛΟΓΙΣΜΟΣ_ΑΝΑ (ΚΑΕ)'!F194</f>
        <v>0</v>
      </c>
      <c r="F2" s="327">
        <f>'[40]2024 ΠΡΟΥΠΟΛΟΓΙΣΜΟΣ_ΑΝΑ (ΚΑΕ)'!G194</f>
        <v>0</v>
      </c>
      <c r="G2" s="327">
        <f>'[40]2024 ΠΡΟΥΠΟΛΟΓΙΣΜΟΣ_ΑΝΑ (ΚΑΕ)'!H194</f>
        <v>0</v>
      </c>
      <c r="H2" s="327">
        <f>'[40]2024 ΠΡΟΥΠΟΛΟΓΙΣΜΟΣ_ΑΝΑ (ΚΑΕ)'!I194</f>
        <v>0</v>
      </c>
      <c r="I2" s="327">
        <f>'[40]2024 ΠΡΟΥΠΟΛΟΓΙΣΜΟΣ_ΑΝΑ (ΚΑΕ)'!J194</f>
        <v>2000</v>
      </c>
      <c r="J2" s="327">
        <f>'[40]2024 ΠΡΟΥΠΟΛΟΓΙΣΜΟΣ_ΑΝΑ (ΚΑΕ)'!K194</f>
        <v>0</v>
      </c>
      <c r="K2" s="327">
        <f>'[40]2024 ΠΡΟΥΠΟΛΟΓΙΣΜΟΣ_ΑΝΑ (ΚΑΕ)'!L194</f>
        <v>0</v>
      </c>
      <c r="L2" s="11">
        <f>SUM(C2:K2)</f>
        <v>2000</v>
      </c>
      <c r="M2" s="40">
        <f>SUM(L2,L6,L7,L8,L9,L10,L11,L12,L13,L19,L4)</f>
        <v>362566.8</v>
      </c>
      <c r="N2" s="37" t="s">
        <v>635</v>
      </c>
    </row>
    <row r="3" spans="1:14" ht="15.75" thickBot="1">
      <c r="A3" s="328" t="s">
        <v>335</v>
      </c>
      <c r="B3" s="329" t="s">
        <v>103</v>
      </c>
      <c r="C3" s="327">
        <f>'[40]2024 ΠΡΟΥΠΟΛΟΓΙΣΜΟΣ_ΑΝΑ (ΚΑΕ)'!D195</f>
        <v>0</v>
      </c>
      <c r="D3" s="327">
        <f>'[40]2024 ΠΡΟΥΠΟΛΟΓΙΣΜΟΣ_ΑΝΑ (ΚΑΕ)'!E195</f>
        <v>0</v>
      </c>
      <c r="E3" s="327">
        <f>'[40]2024 ΠΡΟΥΠΟΛΟΓΙΣΜΟΣ_ΑΝΑ (ΚΑΕ)'!F195</f>
        <v>0</v>
      </c>
      <c r="F3" s="327">
        <f>'[40]2024 ΠΡΟΥΠΟΛΟΓΙΣΜΟΣ_ΑΝΑ (ΚΑΕ)'!G195</f>
        <v>0</v>
      </c>
      <c r="G3" s="327">
        <f>'[40]2024 ΠΡΟΥΠΟΛΟΓΙΣΜΟΣ_ΑΝΑ (ΚΑΕ)'!H195</f>
        <v>0</v>
      </c>
      <c r="H3" s="327">
        <f>'[40]2024 ΠΡΟΥΠΟΛΟΓΙΣΜΟΣ_ΑΝΑ (ΚΑΕ)'!I195</f>
        <v>0</v>
      </c>
      <c r="I3" s="327">
        <f>'[40]2024 ΠΡΟΥΠΟΛΟΓΙΣΜΟΣ_ΑΝΑ (ΚΑΕ)'!J195</f>
        <v>0</v>
      </c>
      <c r="J3" s="327">
        <f>'[40]2024 ΠΡΟΥΠΟΛΟΓΙΣΜΟΣ_ΑΝΑ (ΚΑΕ)'!K195</f>
        <v>0</v>
      </c>
      <c r="K3" s="327">
        <f>'[40]2024 ΠΡΟΥΠΟΛΟΓΙΣΜΟΣ_ΑΝΑ (ΚΑΕ)'!L195</f>
        <v>0</v>
      </c>
      <c r="L3" s="11">
        <f t="shared" ref="L3:L21" si="0">SUM(C3:K3)</f>
        <v>0</v>
      </c>
      <c r="M3" s="41">
        <f>SUM(L3,L5,L17,L20)</f>
        <v>-5222.5299999999988</v>
      </c>
      <c r="N3" s="38" t="s">
        <v>636</v>
      </c>
    </row>
    <row r="4" spans="1:14" ht="26.25" thickBot="1">
      <c r="A4" s="328" t="s">
        <v>293</v>
      </c>
      <c r="B4" s="329" t="s">
        <v>766</v>
      </c>
      <c r="C4" s="327">
        <f>'[40]2024 ΠΡΟΥΠΟΛΟΓΙΣΜΟΣ_ΑΝΑ (ΚΑΕ)'!D196</f>
        <v>0</v>
      </c>
      <c r="D4" s="327">
        <f>'[40]2024 ΠΡΟΥΠΟΛΟΓΙΣΜΟΣ_ΑΝΑ (ΚΑΕ)'!E196</f>
        <v>0</v>
      </c>
      <c r="E4" s="327">
        <f>'[40]2024 ΠΡΟΥΠΟΛΟΓΙΣΜΟΣ_ΑΝΑ (ΚΑΕ)'!F196</f>
        <v>0</v>
      </c>
      <c r="F4" s="327">
        <f>'[40]2024 ΠΡΟΥΠΟΛΟΓΙΣΜΟΣ_ΑΝΑ (ΚΑΕ)'!G196</f>
        <v>0</v>
      </c>
      <c r="G4" s="327">
        <f>'[40]2024 ΠΡΟΥΠΟΛΟΓΙΣΜΟΣ_ΑΝΑ (ΚΑΕ)'!H196</f>
        <v>0</v>
      </c>
      <c r="H4" s="327">
        <f>'[40]2024 ΠΡΟΥΠΟΛΟΓΙΣΜΟΣ_ΑΝΑ (ΚΑΕ)'!I196</f>
        <v>0</v>
      </c>
      <c r="I4" s="327">
        <f>'[40]2024 ΠΡΟΥΠΟΛΟΓΙΣΜΟΣ_ΑΝΑ (ΚΑΕ)'!J196</f>
        <v>0</v>
      </c>
      <c r="J4" s="327">
        <f>'[40]2024 ΠΡΟΥΠΟΛΟΓΙΣΜΟΣ_ΑΝΑ (ΚΑΕ)'!K196</f>
        <v>0</v>
      </c>
      <c r="K4" s="327">
        <f>'[40]2024 ΠΡΟΥΠΟΛΟΓΙΣΜΟΣ_ΑΝΑ (ΚΑΕ)'!L196</f>
        <v>0</v>
      </c>
      <c r="L4" s="11">
        <f t="shared" si="0"/>
        <v>0</v>
      </c>
      <c r="M4" s="41"/>
      <c r="N4" s="38"/>
    </row>
    <row r="5" spans="1:14" ht="15.75" thickBot="1">
      <c r="A5" s="330" t="s">
        <v>335</v>
      </c>
      <c r="B5" s="329" t="s">
        <v>104</v>
      </c>
      <c r="C5" s="327">
        <f>'[40]2024 ΠΡΟΥΠΟΛΟΓΙΣΜΟΣ_ΑΝΑ (ΚΑΕ)'!D197</f>
        <v>0</v>
      </c>
      <c r="D5" s="327">
        <f>'[40]2024 ΠΡΟΥΠΟΛΟΓΙΣΜΟΣ_ΑΝΑ (ΚΑΕ)'!E197</f>
        <v>0</v>
      </c>
      <c r="E5" s="327">
        <f>'[40]2024 ΠΡΟΥΠΟΛΟΓΙΣΜΟΣ_ΑΝΑ (ΚΑΕ)'!F197</f>
        <v>0</v>
      </c>
      <c r="F5" s="327">
        <f>'[40]2024 ΠΡΟΥΠΟΛΟΓΙΣΜΟΣ_ΑΝΑ (ΚΑΕ)'!G197</f>
        <v>0</v>
      </c>
      <c r="G5" s="327">
        <f>'[40]2024 ΠΡΟΥΠΟΛΟΓΙΣΜΟΣ_ΑΝΑ (ΚΑΕ)'!H197</f>
        <v>0</v>
      </c>
      <c r="H5" s="327">
        <f>'[40]2024 ΠΡΟΥΠΟΛΟΓΙΣΜΟΣ_ΑΝΑ (ΚΑΕ)'!I197</f>
        <v>0</v>
      </c>
      <c r="I5" s="327">
        <f>'[40]2024 ΠΡΟΥΠΟΛΟΓΙΣΜΟΣ_ΑΝΑ (ΚΑΕ)'!J197</f>
        <v>0</v>
      </c>
      <c r="J5" s="327">
        <f>'[40]2024 ΠΡΟΥΠΟΛΟΓΙΣΜΟΣ_ΑΝΑ (ΚΑΕ)'!K197</f>
        <v>0</v>
      </c>
      <c r="K5" s="327">
        <f>'[40]2024 ΠΡΟΥΠΟΛΟΓΙΣΜΟΣ_ΑΝΑ (ΚΑΕ)'!L197</f>
        <v>0</v>
      </c>
      <c r="L5" s="11">
        <f t="shared" si="0"/>
        <v>0</v>
      </c>
      <c r="M5" s="42">
        <f>SUM(L14,L15,L16,L18,L21)</f>
        <v>-229800.47000000003</v>
      </c>
      <c r="N5" s="39" t="s">
        <v>637</v>
      </c>
    </row>
    <row r="6" spans="1:14" ht="15.75" thickBot="1">
      <c r="A6" s="325" t="s">
        <v>293</v>
      </c>
      <c r="B6" s="329" t="s">
        <v>91</v>
      </c>
      <c r="C6" s="327">
        <f>'[40]2024 ΠΡΟΥΠΟΛΟΓΙΣΜΟΣ_ΑΝΑ (ΚΑΕ)'!D198</f>
        <v>0</v>
      </c>
      <c r="D6" s="327">
        <f>'[40]2024 ΠΡΟΥΠΟΛΟΓΙΣΜΟΣ_ΑΝΑ (ΚΑΕ)'!E198</f>
        <v>0</v>
      </c>
      <c r="E6" s="327">
        <f>'[40]2024 ΠΡΟΥΠΟΛΟΓΙΣΜΟΣ_ΑΝΑ (ΚΑΕ)'!F198</f>
        <v>0</v>
      </c>
      <c r="F6" s="327">
        <f>'[40]2024 ΠΡΟΥΠΟΛΟΓΙΣΜΟΣ_ΑΝΑ (ΚΑΕ)'!G198</f>
        <v>0</v>
      </c>
      <c r="G6" s="327">
        <f>'[40]2024 ΠΡΟΥΠΟΛΟΓΙΣΜΟΣ_ΑΝΑ (ΚΑΕ)'!H198</f>
        <v>0</v>
      </c>
      <c r="H6" s="327">
        <f>'[40]2024 ΠΡΟΥΠΟΛΟΓΙΣΜΟΣ_ΑΝΑ (ΚΑΕ)'!I198</f>
        <v>0</v>
      </c>
      <c r="I6" s="327">
        <f>'[40]2024 ΠΡΟΥΠΟΛΟΓΙΣΜΟΣ_ΑΝΑ (ΚΑΕ)'!J198</f>
        <v>390000</v>
      </c>
      <c r="J6" s="327">
        <f>'[40]2024 ΠΡΟΥΠΟΛΟΓΙΣΜΟΣ_ΑΝΑ (ΚΑΕ)'!K198</f>
        <v>0</v>
      </c>
      <c r="K6" s="327">
        <f>'[40]2024 ΠΡΟΥΠΟΛΟΓΙΣΜΟΣ_ΑΝΑ (ΚΑΕ)'!L198</f>
        <v>0</v>
      </c>
      <c r="L6" s="11">
        <f t="shared" si="0"/>
        <v>390000</v>
      </c>
      <c r="M6" s="43">
        <f>SUM(M2:M5)</f>
        <v>127543.79999999999</v>
      </c>
      <c r="N6" s="96" t="s">
        <v>619</v>
      </c>
    </row>
    <row r="7" spans="1:14" ht="15.75" thickBot="1">
      <c r="A7" s="325" t="s">
        <v>293</v>
      </c>
      <c r="B7" s="329" t="s">
        <v>89</v>
      </c>
      <c r="C7" s="327">
        <f>'[40]2024 ΠΡΟΥΠΟΛΟΓΙΣΜΟΣ_ΑΝΑ (ΚΑΕ)'!D199</f>
        <v>0</v>
      </c>
      <c r="D7" s="327">
        <f>'[40]2024 ΠΡΟΥΠΟΛΟΓΙΣΜΟΣ_ΑΝΑ (ΚΑΕ)'!E199</f>
        <v>0</v>
      </c>
      <c r="E7" s="327">
        <f>'[40]2024 ΠΡΟΥΠΟΛΟΓΙΣΜΟΣ_ΑΝΑ (ΚΑΕ)'!F199</f>
        <v>0</v>
      </c>
      <c r="F7" s="327">
        <f>'[40]2024 ΠΡΟΥΠΟΛΟΓΙΣΜΟΣ_ΑΝΑ (ΚΑΕ)'!G199</f>
        <v>0</v>
      </c>
      <c r="G7" s="327">
        <f>'[40]2024 ΠΡΟΥΠΟΛΟΓΙΣΜΟΣ_ΑΝΑ (ΚΑΕ)'!H199</f>
        <v>0</v>
      </c>
      <c r="H7" s="327">
        <f>'[40]2024 ΠΡΟΥΠΟΛΟΓΙΣΜΟΣ_ΑΝΑ (ΚΑΕ)'!I199</f>
        <v>0</v>
      </c>
      <c r="I7" s="327">
        <f>'[40]2024 ΠΡΟΥΠΟΛΟΓΙΣΜΟΣ_ΑΝΑ (ΚΑΕ)'!J199</f>
        <v>-15000</v>
      </c>
      <c r="J7" s="327">
        <f>'[40]2024 ΠΡΟΥΠΟΛΟΓΙΣΜΟΣ_ΑΝΑ (ΚΑΕ)'!K199</f>
        <v>0</v>
      </c>
      <c r="K7" s="327">
        <f>'[40]2024 ΠΡΟΥΠΟΛΟΓΙΣΜΟΣ_ΑΝΑ (ΚΑΕ)'!L199</f>
        <v>0</v>
      </c>
      <c r="L7" s="11">
        <f t="shared" si="0"/>
        <v>-15000</v>
      </c>
    </row>
    <row r="8" spans="1:14" ht="15.75" thickBot="1">
      <c r="A8" s="325" t="s">
        <v>293</v>
      </c>
      <c r="B8" s="329" t="s">
        <v>88</v>
      </c>
      <c r="C8" s="327">
        <f>'[40]2024 ΠΡΟΥΠΟΛΟΓΙΣΜΟΣ_ΑΝΑ (ΚΑΕ)'!D200</f>
        <v>-590</v>
      </c>
      <c r="D8" s="327">
        <f>'[40]2024 ΠΡΟΥΠΟΛΟΓΙΣΜΟΣ_ΑΝΑ (ΚΑΕ)'!E200</f>
        <v>-8514.84</v>
      </c>
      <c r="E8" s="327">
        <f>'[40]2024 ΠΡΟΥΠΟΛΟΓΙΣΜΟΣ_ΑΝΑ (ΚΑΕ)'!F200</f>
        <v>0</v>
      </c>
      <c r="F8" s="327">
        <f>'[40]2024 ΠΡΟΥΠΟΛΟΓΙΣΜΟΣ_ΑΝΑ (ΚΑΕ)'!G200</f>
        <v>0</v>
      </c>
      <c r="G8" s="327">
        <f>'[40]2024 ΠΡΟΥΠΟΛΟΓΙΣΜΟΣ_ΑΝΑ (ΚΑΕ)'!H200</f>
        <v>0</v>
      </c>
      <c r="H8" s="327">
        <f>'[40]2024 ΠΡΟΥΠΟΛΟΓΙΣΜΟΣ_ΑΝΑ (ΚΑΕ)'!I200</f>
        <v>0</v>
      </c>
      <c r="I8" s="327">
        <f>'[40]2024 ΠΡΟΥΠΟΛΟΓΙΣΜΟΣ_ΑΝΑ (ΚΑΕ)'!J200</f>
        <v>0</v>
      </c>
      <c r="J8" s="327">
        <f>'[40]2024 ΠΡΟΥΠΟΛΟΓΙΣΜΟΣ_ΑΝΑ (ΚΑΕ)'!K200</f>
        <v>0</v>
      </c>
      <c r="K8" s="327">
        <f>'[40]2024 ΠΡΟΥΠΟΛΟΓΙΣΜΟΣ_ΑΝΑ (ΚΑΕ)'!L200</f>
        <v>0</v>
      </c>
      <c r="L8" s="11">
        <f t="shared" si="0"/>
        <v>-9104.84</v>
      </c>
    </row>
    <row r="9" spans="1:14" ht="15.75" thickBot="1">
      <c r="A9" s="325" t="s">
        <v>293</v>
      </c>
      <c r="B9" s="329" t="s">
        <v>105</v>
      </c>
      <c r="C9" s="327">
        <f>'[40]2024 ΠΡΟΥΠΟΛΟΓΙΣΜΟΣ_ΑΝΑ (ΚΑΕ)'!D201</f>
        <v>22000</v>
      </c>
      <c r="D9" s="327">
        <f>'[40]2024 ΠΡΟΥΠΟΛΟΓΙΣΜΟΣ_ΑΝΑ (ΚΑΕ)'!E201</f>
        <v>3500</v>
      </c>
      <c r="E9" s="327">
        <f>'[40]2024 ΠΡΟΥΠΟΛΟΓΙΣΜΟΣ_ΑΝΑ (ΚΑΕ)'!F201</f>
        <v>0</v>
      </c>
      <c r="F9" s="327">
        <f>'[40]2024 ΠΡΟΥΠΟΛΟΓΙΣΜΟΣ_ΑΝΑ (ΚΑΕ)'!G201</f>
        <v>9000</v>
      </c>
      <c r="G9" s="327">
        <f>'[40]2024 ΠΡΟΥΠΟΛΟΓΙΣΜΟΣ_ΑΝΑ (ΚΑΕ)'!H201</f>
        <v>0</v>
      </c>
      <c r="H9" s="327">
        <f>'[40]2024 ΠΡΟΥΠΟΛΟΓΙΣΜΟΣ_ΑΝΑ (ΚΑΕ)'!I201</f>
        <v>0</v>
      </c>
      <c r="I9" s="327">
        <f>'[40]2024 ΠΡΟΥΠΟΛΟΓΙΣΜΟΣ_ΑΝΑ (ΚΑΕ)'!J201</f>
        <v>-15000</v>
      </c>
      <c r="J9" s="327">
        <f>'[40]2024 ΠΡΟΥΠΟΛΟΓΙΣΜΟΣ_ΑΝΑ (ΚΑΕ)'!K201</f>
        <v>0</v>
      </c>
      <c r="K9" s="327">
        <f>'[40]2024 ΠΡΟΥΠΟΛΟΓΙΣΜΟΣ_ΑΝΑ (ΚΑΕ)'!L201</f>
        <v>0</v>
      </c>
      <c r="L9" s="11">
        <f t="shared" si="0"/>
        <v>19500</v>
      </c>
    </row>
    <row r="10" spans="1:14" ht="15.75" thickBot="1">
      <c r="A10" s="325" t="s">
        <v>293</v>
      </c>
      <c r="B10" s="329" t="s">
        <v>90</v>
      </c>
      <c r="C10" s="327">
        <f>'[40]2024 ΠΡΟΥΠΟΛΟΓΙΣΜΟΣ_ΑΝΑ (ΚΑΕ)'!D202</f>
        <v>-5600</v>
      </c>
      <c r="D10" s="327">
        <f>'[40]2024 ΠΡΟΥΠΟΛΟΓΙΣΜΟΣ_ΑΝΑ (ΚΑΕ)'!E202</f>
        <v>0</v>
      </c>
      <c r="E10" s="327">
        <f>'[40]2024 ΠΡΟΥΠΟΛΟΓΙΣΜΟΣ_ΑΝΑ (ΚΑΕ)'!F202</f>
        <v>0</v>
      </c>
      <c r="F10" s="327">
        <f>'[40]2024 ΠΡΟΥΠΟΛΟΓΙΣΜΟΣ_ΑΝΑ (ΚΑΕ)'!G202</f>
        <v>-4000</v>
      </c>
      <c r="G10" s="327">
        <f>'[40]2024 ΠΡΟΥΠΟΛΟΓΙΣΜΟΣ_ΑΝΑ (ΚΑΕ)'!H202</f>
        <v>0</v>
      </c>
      <c r="H10" s="327">
        <f>'[40]2024 ΠΡΟΥΠΟΛΟΓΙΣΜΟΣ_ΑΝΑ (ΚΑΕ)'!I202</f>
        <v>0</v>
      </c>
      <c r="I10" s="327">
        <f>'[40]2024 ΠΡΟΥΠΟΛΟΓΙΣΜΟΣ_ΑΝΑ (ΚΑΕ)'!J202</f>
        <v>0</v>
      </c>
      <c r="J10" s="327">
        <f>'[40]2024 ΠΡΟΥΠΟΛΟΓΙΣΜΟΣ_ΑΝΑ (ΚΑΕ)'!K202</f>
        <v>0</v>
      </c>
      <c r="K10" s="327">
        <f>'[40]2024 ΠΡΟΥΠΟΛΟΓΙΣΜΟΣ_ΑΝΑ (ΚΑΕ)'!L202</f>
        <v>-300</v>
      </c>
      <c r="L10" s="11">
        <f t="shared" si="0"/>
        <v>-9900</v>
      </c>
    </row>
    <row r="11" spans="1:14" ht="15.75" thickBot="1">
      <c r="A11" s="325" t="s">
        <v>293</v>
      </c>
      <c r="B11" s="329" t="s">
        <v>92</v>
      </c>
      <c r="C11" s="327">
        <f>'[40]2024 ΠΡΟΥΠΟΛΟΓΙΣΜΟΣ_ΑΝΑ (ΚΑΕ)'!D203</f>
        <v>0</v>
      </c>
      <c r="D11" s="327">
        <f>'[40]2024 ΠΡΟΥΠΟΛΟΓΙΣΜΟΣ_ΑΝΑ (ΚΑΕ)'!E203</f>
        <v>0</v>
      </c>
      <c r="E11" s="327">
        <f>'[40]2024 ΠΡΟΥΠΟΛΟΓΙΣΜΟΣ_ΑΝΑ (ΚΑΕ)'!F203</f>
        <v>0</v>
      </c>
      <c r="F11" s="327">
        <f>'[40]2024 ΠΡΟΥΠΟΛΟΓΙΣΜΟΣ_ΑΝΑ (ΚΑΕ)'!G203</f>
        <v>0</v>
      </c>
      <c r="G11" s="327">
        <f>'[40]2024 ΠΡΟΥΠΟΛΟΓΙΣΜΟΣ_ΑΝΑ (ΚΑΕ)'!H203</f>
        <v>-24</v>
      </c>
      <c r="H11" s="327">
        <f>'[40]2024 ΠΡΟΥΠΟΛΟΓΙΣΜΟΣ_ΑΝΑ (ΚΑΕ)'!I203</f>
        <v>0</v>
      </c>
      <c r="I11" s="327">
        <f>'[40]2024 ΠΡΟΥΠΟΛΟΓΙΣΜΟΣ_ΑΝΑ (ΚΑΕ)'!J203</f>
        <v>0</v>
      </c>
      <c r="J11" s="327">
        <f>'[40]2024 ΠΡΟΥΠΟΛΟΓΙΣΜΟΣ_ΑΝΑ (ΚΑΕ)'!K203</f>
        <v>0</v>
      </c>
      <c r="K11" s="327">
        <f>'[40]2024 ΠΡΟΥΠΟΛΟΓΙΣΜΟΣ_ΑΝΑ (ΚΑΕ)'!L203</f>
        <v>0</v>
      </c>
      <c r="L11" s="11">
        <f t="shared" si="0"/>
        <v>-24</v>
      </c>
    </row>
    <row r="12" spans="1:14" ht="15.75" thickBot="1">
      <c r="A12" s="325" t="s">
        <v>293</v>
      </c>
      <c r="B12" s="329" t="s">
        <v>93</v>
      </c>
      <c r="C12" s="327">
        <f>'[40]2024 ΠΡΟΥΠΟΛΟΓΙΣΜΟΣ_ΑΝΑ (ΚΑΕ)'!D204</f>
        <v>0</v>
      </c>
      <c r="D12" s="327">
        <f>'[40]2024 ΠΡΟΥΠΟΛΟΓΙΣΜΟΣ_ΑΝΑ (ΚΑΕ)'!E204</f>
        <v>0</v>
      </c>
      <c r="E12" s="327">
        <f>'[40]2024 ΠΡΟΥΠΟΛΟΓΙΣΜΟΣ_ΑΝΑ (ΚΑΕ)'!F204</f>
        <v>0</v>
      </c>
      <c r="F12" s="327">
        <f>'[40]2024 ΠΡΟΥΠΟΛΟΓΙΣΜΟΣ_ΑΝΑ (ΚΑΕ)'!G204</f>
        <v>0</v>
      </c>
      <c r="G12" s="327">
        <f>'[40]2024 ΠΡΟΥΠΟΛΟΓΙΣΜΟΣ_ΑΝΑ (ΚΑΕ)'!H204</f>
        <v>0</v>
      </c>
      <c r="H12" s="327">
        <f>'[40]2024 ΠΡΟΥΠΟΛΟΓΙΣΜΟΣ_ΑΝΑ (ΚΑΕ)'!I204</f>
        <v>0</v>
      </c>
      <c r="I12" s="327">
        <f>'[40]2024 ΠΡΟΥΠΟΛΟΓΙΣΜΟΣ_ΑΝΑ (ΚΑΕ)'!J204</f>
        <v>0</v>
      </c>
      <c r="J12" s="327">
        <f>'[40]2024 ΠΡΟΥΠΟΛΟΓΙΣΜΟΣ_ΑΝΑ (ΚΑΕ)'!K204</f>
        <v>0</v>
      </c>
      <c r="K12" s="327">
        <f>'[40]2024 ΠΡΟΥΠΟΛΟΓΙΣΜΟΣ_ΑΝΑ (ΚΑΕ)'!L204</f>
        <v>0</v>
      </c>
      <c r="L12" s="11">
        <f t="shared" si="0"/>
        <v>0</v>
      </c>
    </row>
    <row r="13" spans="1:14" ht="15.75" thickBot="1">
      <c r="A13" s="325" t="s">
        <v>293</v>
      </c>
      <c r="B13" s="329" t="s">
        <v>94</v>
      </c>
      <c r="C13" s="327">
        <f>'[40]2024 ΠΡΟΥΠΟΛΟΓΙΣΜΟΣ_ΑΝΑ (ΚΑΕ)'!D205</f>
        <v>0</v>
      </c>
      <c r="D13" s="327">
        <f>'[40]2024 ΠΡΟΥΠΟΛΟΓΙΣΜΟΣ_ΑΝΑ (ΚΑΕ)'!E205</f>
        <v>0</v>
      </c>
      <c r="E13" s="327">
        <f>'[40]2024 ΠΡΟΥΠΟΛΟΓΙΣΜΟΣ_ΑΝΑ (ΚΑΕ)'!F205</f>
        <v>0</v>
      </c>
      <c r="F13" s="327">
        <f>'[40]2024 ΠΡΟΥΠΟΛΟΓΙΣΜΟΣ_ΑΝΑ (ΚΑΕ)'!G205</f>
        <v>0</v>
      </c>
      <c r="G13" s="327">
        <f>'[40]2024 ΠΡΟΥΠΟΛΟΓΙΣΜΟΣ_ΑΝΑ (ΚΑΕ)'!H205</f>
        <v>0</v>
      </c>
      <c r="H13" s="327">
        <f>'[40]2024 ΠΡΟΥΠΟΛΟΓΙΣΜΟΣ_ΑΝΑ (ΚΑΕ)'!I205</f>
        <v>0</v>
      </c>
      <c r="I13" s="327">
        <f>'[40]2024 ΠΡΟΥΠΟΛΟΓΙΣΜΟΣ_ΑΝΑ (ΚΑΕ)'!J205</f>
        <v>0</v>
      </c>
      <c r="J13" s="327">
        <f>'[40]2024 ΠΡΟΥΠΟΛΟΓΙΣΜΟΣ_ΑΝΑ (ΚΑΕ)'!K205</f>
        <v>0</v>
      </c>
      <c r="K13" s="327">
        <f>'[40]2024 ΠΡΟΥΠΟΛΟΓΙΣΜΟΣ_ΑΝΑ (ΚΑΕ)'!L205</f>
        <v>0</v>
      </c>
      <c r="L13" s="11">
        <f t="shared" si="0"/>
        <v>0</v>
      </c>
    </row>
    <row r="14" spans="1:14" ht="15.75" thickBot="1">
      <c r="A14" s="331" t="s">
        <v>620</v>
      </c>
      <c r="B14" s="329" t="s">
        <v>95</v>
      </c>
      <c r="C14" s="327">
        <f>'[40]2024 ΠΡΟΥΠΟΛΟΓΙΣΜΟΣ_ΑΝΑ (ΚΑΕ)'!D206</f>
        <v>0</v>
      </c>
      <c r="D14" s="327">
        <f>'[40]2024 ΠΡΟΥΠΟΛΟΓΙΣΜΟΣ_ΑΝΑ (ΚΑΕ)'!E206</f>
        <v>0</v>
      </c>
      <c r="E14" s="327">
        <f>'[40]2024 ΠΡΟΥΠΟΛΟΓΙΣΜΟΣ_ΑΝΑ (ΚΑΕ)'!F206</f>
        <v>0</v>
      </c>
      <c r="F14" s="327">
        <f>'[40]2024 ΠΡΟΥΠΟΛΟΓΙΣΜΟΣ_ΑΝΑ (ΚΑΕ)'!G206</f>
        <v>0</v>
      </c>
      <c r="G14" s="327">
        <f>'[40]2024 ΠΡΟΥΠΟΛΟΓΙΣΜΟΣ_ΑΝΑ (ΚΑΕ)'!H206</f>
        <v>0</v>
      </c>
      <c r="H14" s="327">
        <f>'[40]2024 ΠΡΟΥΠΟΛΟΓΙΣΜΟΣ_ΑΝΑ (ΚΑΕ)'!I206</f>
        <v>0</v>
      </c>
      <c r="I14" s="327">
        <f>'[40]2024 ΠΡΟΥΠΟΛΟΓΙΣΜΟΣ_ΑΝΑ (ΚΑΕ)'!J206</f>
        <v>-20900</v>
      </c>
      <c r="J14" s="327">
        <f>'[40]2024 ΠΡΟΥΠΟΛΟΓΙΣΜΟΣ_ΑΝΑ (ΚΑΕ)'!K206</f>
        <v>0</v>
      </c>
      <c r="K14" s="327">
        <f>'[40]2024 ΠΡΟΥΠΟΛΟΓΙΣΜΟΣ_ΑΝΑ (ΚΑΕ)'!L206</f>
        <v>0</v>
      </c>
      <c r="L14" s="11">
        <f t="shared" si="0"/>
        <v>-20900</v>
      </c>
    </row>
    <row r="15" spans="1:14" ht="24.75" thickBot="1">
      <c r="A15" s="331" t="s">
        <v>620</v>
      </c>
      <c r="B15" s="332" t="s">
        <v>106</v>
      </c>
      <c r="C15" s="327">
        <f>'[40]2024 ΠΡΟΥΠΟΛΟΓΙΣΜΟΣ_ΑΝΑ (ΚΑΕ)'!D207</f>
        <v>0</v>
      </c>
      <c r="D15" s="327">
        <f>'[40]2024 ΠΡΟΥΠΟΛΟΓΙΣΜΟΣ_ΑΝΑ (ΚΑΕ)'!E207</f>
        <v>0</v>
      </c>
      <c r="E15" s="327">
        <f>'[40]2024 ΠΡΟΥΠΟΛΟΓΙΣΜΟΣ_ΑΝΑ (ΚΑΕ)'!F207</f>
        <v>0</v>
      </c>
      <c r="F15" s="327">
        <f>'[40]2024 ΠΡΟΥΠΟΛΟΓΙΣΜΟΣ_ΑΝΑ (ΚΑΕ)'!G207</f>
        <v>0</v>
      </c>
      <c r="G15" s="327">
        <f>'[40]2024 ΠΡΟΥΠΟΛΟΓΙΣΜΟΣ_ΑΝΑ (ΚΑΕ)'!H207</f>
        <v>0</v>
      </c>
      <c r="H15" s="327">
        <f>'[40]2024 ΠΡΟΥΠΟΛΟΓΙΣΜΟΣ_ΑΝΑ (ΚΑΕ)'!I207</f>
        <v>-500</v>
      </c>
      <c r="I15" s="327">
        <f>'[40]2024 ΠΡΟΥΠΟΛΟΓΙΣΜΟΣ_ΑΝΑ (ΚΑΕ)'!J207</f>
        <v>-2700</v>
      </c>
      <c r="J15" s="327">
        <f>'[40]2024 ΠΡΟΥΠΟΛΟΓΙΣΜΟΣ_ΑΝΑ (ΚΑΕ)'!K207</f>
        <v>0</v>
      </c>
      <c r="K15" s="327">
        <f>'[40]2024 ΠΡΟΥΠΟΛΟΓΙΣΜΟΣ_ΑΝΑ (ΚΑΕ)'!L207</f>
        <v>0</v>
      </c>
      <c r="L15" s="11">
        <f t="shared" si="0"/>
        <v>-3200</v>
      </c>
    </row>
    <row r="16" spans="1:14" ht="23.25" thickBot="1">
      <c r="A16" s="331" t="s">
        <v>620</v>
      </c>
      <c r="B16" s="326" t="s">
        <v>107</v>
      </c>
      <c r="C16" s="327">
        <f>'[40]2024 ΠΡΟΥΠΟΛΟΓΙΣΜΟΣ_ΑΝΑ (ΚΑΕ)'!D208</f>
        <v>-8883.83</v>
      </c>
      <c r="D16" s="327">
        <f>'[40]2024 ΠΡΟΥΠΟΛΟΓΙΣΜΟΣ_ΑΝΑ (ΚΑΕ)'!E208</f>
        <v>-5018</v>
      </c>
      <c r="E16" s="327">
        <f>'[40]2024 ΠΡΟΥΠΟΛΟΓΙΣΜΟΣ_ΑΝΑ (ΚΑΕ)'!F208</f>
        <v>-2045.21</v>
      </c>
      <c r="F16" s="327">
        <f>'[40]2024 ΠΡΟΥΠΟΛΟΓΙΣΜΟΣ_ΑΝΑ (ΚΑΕ)'!G208</f>
        <v>2500</v>
      </c>
      <c r="G16" s="327">
        <f>'[40]2024 ΠΡΟΥΠΟΛΟΓΙΣΜΟΣ_ΑΝΑ (ΚΑΕ)'!H208</f>
        <v>-5097.45</v>
      </c>
      <c r="H16" s="327">
        <f>'[40]2024 ΠΡΟΥΠΟΛΟΓΙΣΜΟΣ_ΑΝΑ (ΚΑΕ)'!I208</f>
        <v>-2800</v>
      </c>
      <c r="I16" s="327">
        <f>'[40]2024 ΠΡΟΥΠΟΛΟΓΙΣΜΟΣ_ΑΝΑ (ΚΑΕ)'!J208</f>
        <v>-16650</v>
      </c>
      <c r="J16" s="327">
        <f>'[40]2024 ΠΡΟΥΠΟΛΟΓΙΣΜΟΣ_ΑΝΑ (ΚΑΕ)'!K208</f>
        <v>-1695.71</v>
      </c>
      <c r="K16" s="327">
        <f>'[40]2024 ΠΡΟΥΠΟΛΟΓΙΣΜΟΣ_ΑΝΑ (ΚΑΕ)'!L208</f>
        <v>-541.12</v>
      </c>
      <c r="L16" s="11">
        <f t="shared" si="0"/>
        <v>-40231.320000000007</v>
      </c>
    </row>
    <row r="17" spans="1:12" ht="23.25" thickBot="1">
      <c r="A17" s="330" t="s">
        <v>335</v>
      </c>
      <c r="B17" s="333" t="s">
        <v>621</v>
      </c>
      <c r="C17" s="327">
        <f>'[40]2024 ΠΡΟΥΠΟΛΟΓΙΣΜΟΣ_ΑΝΑ (ΚΑΕ)'!D209</f>
        <v>-1980</v>
      </c>
      <c r="D17" s="327">
        <f>'[40]2024 ΠΡΟΥΠΟΛΟΓΙΣΜΟΣ_ΑΝΑ (ΚΑΕ)'!E209</f>
        <v>13900</v>
      </c>
      <c r="E17" s="327">
        <f>'[40]2024 ΠΡΟΥΠΟΛΟΓΙΣΜΟΣ_ΑΝΑ (ΚΑΕ)'!F209</f>
        <v>-210</v>
      </c>
      <c r="F17" s="327">
        <f>'[40]2024 ΠΡΟΥΠΟΛΟΓΙΣΜΟΣ_ΑΝΑ (ΚΑΕ)'!G209</f>
        <v>-4000</v>
      </c>
      <c r="G17" s="327">
        <f>'[40]2024 ΠΡΟΥΠΟΛΟΓΙΣΜΟΣ_ΑΝΑ (ΚΑΕ)'!H209</f>
        <v>-12570</v>
      </c>
      <c r="H17" s="327">
        <f>'[40]2024 ΠΡΟΥΠΟΛΟΓΙΣΜΟΣ_ΑΝΑ (ΚΑΕ)'!I209</f>
        <v>2000</v>
      </c>
      <c r="I17" s="327">
        <f>'[40]2024 ΠΡΟΥΠΟΛΟΓΙΣΜΟΣ_ΑΝΑ (ΚΑΕ)'!J209</f>
        <v>1245.630000000001</v>
      </c>
      <c r="J17" s="327">
        <f>'[40]2024 ΠΡΟΥΠΟΛΟΓΙΣΜΟΣ_ΑΝΑ (ΚΑΕ)'!K209</f>
        <v>-3125.4799999999996</v>
      </c>
      <c r="K17" s="327">
        <f>'[40]2024 ΠΡΟΥΠΟΛΟΓΙΣΜΟΣ_ΑΝΑ (ΚΑΕ)'!L209</f>
        <v>-482.68</v>
      </c>
      <c r="L17" s="11">
        <f t="shared" si="0"/>
        <v>-5222.5299999999988</v>
      </c>
    </row>
    <row r="18" spans="1:12" ht="15.75" thickBot="1">
      <c r="A18" s="331" t="s">
        <v>620</v>
      </c>
      <c r="B18" s="329" t="s">
        <v>108</v>
      </c>
      <c r="C18" s="327">
        <f>'[40]2024 ΠΡΟΥΠΟΛΟΓΙΣΜΟΣ_ΑΝΑ (ΚΑΕ)'!D210</f>
        <v>0</v>
      </c>
      <c r="D18" s="327">
        <f>'[40]2024 ΠΡΟΥΠΟΛΟΓΙΣΜΟΣ_ΑΝΑ (ΚΑΕ)'!E210</f>
        <v>0</v>
      </c>
      <c r="E18" s="327">
        <f>'[40]2024 ΠΡΟΥΠΟΛΟΓΙΣΜΟΣ_ΑΝΑ (ΚΑΕ)'!F210</f>
        <v>0</v>
      </c>
      <c r="F18" s="327">
        <f>'[40]2024 ΠΡΟΥΠΟΛΟΓΙΣΜΟΣ_ΑΝΑ (ΚΑΕ)'!G210</f>
        <v>0</v>
      </c>
      <c r="G18" s="327">
        <f>'[40]2024 ΠΡΟΥΠΟΛΟΓΙΣΜΟΣ_ΑΝΑ (ΚΑΕ)'!H210</f>
        <v>0</v>
      </c>
      <c r="H18" s="327">
        <f>'[40]2024 ΠΡΟΥΠΟΛΟΓΙΣΜΟΣ_ΑΝΑ (ΚΑΕ)'!I210</f>
        <v>0</v>
      </c>
      <c r="I18" s="327">
        <f>'[40]2024 ΠΡΟΥΠΟΛΟΓΙΣΜΟΣ_ΑΝΑ (ΚΑΕ)'!J210</f>
        <v>0</v>
      </c>
      <c r="J18" s="327">
        <f>'[40]2024 ΠΡΟΥΠΟΛΟΓΙΣΜΟΣ_ΑΝΑ (ΚΑΕ)'!K210</f>
        <v>0</v>
      </c>
      <c r="K18" s="327">
        <f>'[40]2024 ΠΡΟΥΠΟΛΟΓΙΣΜΟΣ_ΑΝΑ (ΚΑΕ)'!L210</f>
        <v>0</v>
      </c>
      <c r="L18" s="11">
        <f t="shared" si="0"/>
        <v>0</v>
      </c>
    </row>
    <row r="19" spans="1:12" ht="26.25" thickBot="1">
      <c r="A19" s="325" t="s">
        <v>293</v>
      </c>
      <c r="B19" s="334" t="s">
        <v>109</v>
      </c>
      <c r="C19" s="327">
        <f>'[40]2024 ΠΡΟΥΠΟΛΟΓΙΣΜΟΣ_ΑΝΑ (ΚΑΕ)'!D211</f>
        <v>-1600</v>
      </c>
      <c r="D19" s="327">
        <f>'[40]2024 ΠΡΟΥΠΟΛΟΓΙΣΜΟΣ_ΑΝΑ (ΚΑΕ)'!E211</f>
        <v>-1507.76</v>
      </c>
      <c r="E19" s="327">
        <f>'[40]2024 ΠΡΟΥΠΟΛΟΓΙΣΜΟΣ_ΑΝΑ (ΚΑΕ)'!F211</f>
        <v>-4796.6000000000004</v>
      </c>
      <c r="F19" s="327">
        <f>'[40]2024 ΠΡΟΥΠΟΛΟΓΙΣΜΟΣ_ΑΝΑ (ΚΑΕ)'!G211</f>
        <v>-7000</v>
      </c>
      <c r="G19" s="327">
        <f>'[40]2024 ΠΡΟΥΠΟΛΟΓΙΣΜΟΣ_ΑΝΑ (ΚΑΕ)'!H211</f>
        <v>0</v>
      </c>
      <c r="H19" s="327">
        <f>'[40]2024 ΠΡΟΥΠΟΛΟΓΙΣΜΟΣ_ΑΝΑ (ΚΑΕ)'!I211</f>
        <v>0</v>
      </c>
      <c r="I19" s="327">
        <f>'[40]2024 ΠΡΟΥΠΟΛΟΓΙΣΜΟΣ_ΑΝΑ (ΚΑΕ)'!J211</f>
        <v>0</v>
      </c>
      <c r="J19" s="327">
        <f>'[40]2024 ΠΡΟΥΠΟΛΟΓΙΣΜΟΣ_ΑΝΑ (ΚΑΕ)'!K211</f>
        <v>0</v>
      </c>
      <c r="K19" s="327">
        <f>'[40]2024 ΠΡΟΥΠΟΛΟΓΙΣΜΟΣ_ΑΝΑ (ΚΑΕ)'!L211</f>
        <v>0</v>
      </c>
      <c r="L19" s="11">
        <f t="shared" si="0"/>
        <v>-14904.36</v>
      </c>
    </row>
    <row r="20" spans="1:12" ht="15.75" thickBot="1">
      <c r="A20" s="330" t="s">
        <v>335</v>
      </c>
      <c r="B20" s="326" t="s">
        <v>96</v>
      </c>
      <c r="C20" s="327">
        <f>'[40]2024 ΠΡΟΥΠΟΛΟΓΙΣΜΟΣ_ΑΝΑ (ΚΑΕ)'!D212</f>
        <v>0</v>
      </c>
      <c r="D20" s="327">
        <f>'[40]2024 ΠΡΟΥΠΟΛΟΓΙΣΜΟΣ_ΑΝΑ (ΚΑΕ)'!E212</f>
        <v>0</v>
      </c>
      <c r="E20" s="327">
        <f>'[40]2024 ΠΡΟΥΠΟΛΟΓΙΣΜΟΣ_ΑΝΑ (ΚΑΕ)'!F212</f>
        <v>0</v>
      </c>
      <c r="F20" s="327">
        <f>'[40]2024 ΠΡΟΥΠΟΛΟΓΙΣΜΟΣ_ΑΝΑ (ΚΑΕ)'!G212</f>
        <v>0</v>
      </c>
      <c r="G20" s="327">
        <f>'[40]2024 ΠΡΟΥΠΟΛΟΓΙΣΜΟΣ_ΑΝΑ (ΚΑΕ)'!H212</f>
        <v>0</v>
      </c>
      <c r="H20" s="327">
        <f>'[40]2024 ΠΡΟΥΠΟΛΟΓΙΣΜΟΣ_ΑΝΑ (ΚΑΕ)'!I212</f>
        <v>0</v>
      </c>
      <c r="I20" s="327">
        <f>'[40]2024 ΠΡΟΥΠΟΛΟΓΙΣΜΟΣ_ΑΝΑ (ΚΑΕ)'!J212</f>
        <v>0</v>
      </c>
      <c r="J20" s="327">
        <f>'[40]2024 ΠΡΟΥΠΟΛΟΓΙΣΜΟΣ_ΑΝΑ (ΚΑΕ)'!K212</f>
        <v>0</v>
      </c>
      <c r="K20" s="327">
        <f>'[40]2024 ΠΡΟΥΠΟΛΟΓΙΣΜΟΣ_ΑΝΑ (ΚΑΕ)'!L212</f>
        <v>0</v>
      </c>
      <c r="L20" s="11">
        <f t="shared" si="0"/>
        <v>0</v>
      </c>
    </row>
    <row r="21" spans="1:12" ht="15.75" thickBot="1">
      <c r="A21" s="335" t="s">
        <v>620</v>
      </c>
      <c r="B21" s="336" t="s">
        <v>110</v>
      </c>
      <c r="C21" s="337">
        <f>'[40]2024 ΠΡΟΥΠΟΛΟΓΙΣΜΟΣ_ΑΝΑ (ΚΑΕ)'!D213</f>
        <v>-33346.17</v>
      </c>
      <c r="D21" s="337">
        <f>'[40]2024 ΠΡΟΥΠΟΛΟΓΙΣΜΟΣ_ΑΝΑ (ΚΑΕ)'!E213</f>
        <v>-4766.8600000000006</v>
      </c>
      <c r="E21" s="337">
        <f>'[40]2024 ΠΡΟΥΠΟΛΟΓΙΣΜΟΣ_ΑΝΑ (ΚΑΕ)'!F213</f>
        <v>7051.8099999999995</v>
      </c>
      <c r="F21" s="337">
        <f>'[40]2024 ΠΡΟΥΠΟΛΟΓΙΣΜΟΣ_ΑΝΑ (ΚΑΕ)'!G213</f>
        <v>-500</v>
      </c>
      <c r="G21" s="337">
        <f>'[40]2024 ΠΡΟΥΠΟΛΟΓΙΣΜΟΣ_ΑΝΑ (ΚΑΕ)'!H213</f>
        <v>-6386.7</v>
      </c>
      <c r="H21" s="337">
        <f>'[40]2024 ΠΡΟΥΠΟΛΟΓΙΣΜΟΣ_ΑΝΑ (ΚΑΕ)'!I213</f>
        <v>1300</v>
      </c>
      <c r="I21" s="337">
        <f>'[40]2024 ΠΡΟΥΠΟΛΟΓΙΣΜΟΣ_ΑΝΑ (ΚΑΕ)'!J213</f>
        <v>-124434.22000000002</v>
      </c>
      <c r="J21" s="337">
        <f>'[40]2024 ΠΡΟΥΠΟΛΟΓΙΣΜΟΣ_ΑΝΑ (ΚΑΕ)'!K213</f>
        <v>-4703.8100000000004</v>
      </c>
      <c r="K21" s="337">
        <f>'[40]2024 ΠΡΟΥΠΟΛΟΓΙΣΜΟΣ_ΑΝΑ (ΚΑΕ)'!L213</f>
        <v>316.8</v>
      </c>
      <c r="L21" s="11">
        <f t="shared" si="0"/>
        <v>-165469.15000000002</v>
      </c>
    </row>
    <row r="22" spans="1:12" ht="15.75" thickBot="1">
      <c r="A22" s="338"/>
      <c r="B22" s="12" t="s">
        <v>622</v>
      </c>
      <c r="C22" s="13">
        <f>SUM(C2:C21)</f>
        <v>-30000</v>
      </c>
      <c r="D22" s="13">
        <f t="shared" ref="D22:L22" si="1">SUM(D2:D21)</f>
        <v>-2407.4600000000009</v>
      </c>
      <c r="E22" s="13">
        <f t="shared" si="1"/>
        <v>0</v>
      </c>
      <c r="F22" s="13">
        <f t="shared" si="1"/>
        <v>-4000</v>
      </c>
      <c r="G22" s="13">
        <f t="shared" si="1"/>
        <v>-24078.15</v>
      </c>
      <c r="H22" s="13">
        <f t="shared" si="1"/>
        <v>0</v>
      </c>
      <c r="I22" s="13">
        <f t="shared" si="1"/>
        <v>198561.40999999997</v>
      </c>
      <c r="J22" s="13">
        <f t="shared" si="1"/>
        <v>-9525</v>
      </c>
      <c r="K22" s="13">
        <f t="shared" si="1"/>
        <v>-1007</v>
      </c>
      <c r="L22" s="13">
        <f t="shared" si="1"/>
        <v>127543.79999999993</v>
      </c>
    </row>
    <row r="23" spans="1:12">
      <c r="A23" s="325" t="s">
        <v>293</v>
      </c>
      <c r="B23" s="339" t="s">
        <v>764</v>
      </c>
      <c r="C23" s="340">
        <f>'[40]2024 ΠΡΟΥΠΟΛΟΓΙΣΜΟΣ_ΑΝΑ (ΚΑΕ)'!D215</f>
        <v>0</v>
      </c>
      <c r="D23" s="340">
        <f>'[40]2024 ΠΡΟΥΠΟΛΟΓΙΣΜΟΣ_ΑΝΑ (ΚΑΕ)'!E215</f>
        <v>0</v>
      </c>
      <c r="E23" s="340">
        <f>'[40]2024 ΠΡΟΥΠΟΛΟΓΙΣΜΟΣ_ΑΝΑ (ΚΑΕ)'!F215</f>
        <v>0</v>
      </c>
      <c r="F23" s="340">
        <f>'[40]2024 ΠΡΟΥΠΟΛΟΓΙΣΜΟΣ_ΑΝΑ (ΚΑΕ)'!G215</f>
        <v>0</v>
      </c>
      <c r="G23" s="340">
        <f>'[40]2024 ΠΡΟΥΠΟΛΟΓΙΣΜΟΣ_ΑΝΑ (ΚΑΕ)'!H215</f>
        <v>0</v>
      </c>
      <c r="H23" s="340">
        <f>'[40]2024 ΠΡΟΥΠΟΛΟΓΙΣΜΟΣ_ΑΝΑ (ΚΑΕ)'!I215</f>
        <v>0</v>
      </c>
      <c r="I23" s="340">
        <f>'[40]2024 ΠΡΟΥΠΟΛΟΓΙΣΜΟΣ_ΑΝΑ (ΚΑΕ)'!J215</f>
        <v>0</v>
      </c>
      <c r="J23" s="340">
        <f>'[40]2024 ΠΡΟΥΠΟΛΟΓΙΣΜΟΣ_ΑΝΑ (ΚΑΕ)'!K215</f>
        <v>0</v>
      </c>
      <c r="K23" s="340">
        <f>'[40]2024 ΠΡΟΥΠΟΛΟΓΙΣΜΟΣ_ΑΝΑ (ΚΑΕ)'!L215</f>
        <v>0</v>
      </c>
      <c r="L23" s="14">
        <f t="shared" ref="L23:L27" si="2">SUM(C23:K23)</f>
        <v>0</v>
      </c>
    </row>
    <row r="24" spans="1:12">
      <c r="A24" s="341" t="s">
        <v>293</v>
      </c>
      <c r="B24" s="339" t="s">
        <v>99</v>
      </c>
      <c r="C24" s="340">
        <f>'[40]2024 ΠΡΟΥΠΟΛΟΓΙΣΜΟΣ_ΑΝΑ (ΚΑΕ)'!D216</f>
        <v>0</v>
      </c>
      <c r="D24" s="340">
        <f>'[40]2024 ΠΡΟΥΠΟΛΟΓΙΣΜΟΣ_ΑΝΑ (ΚΑΕ)'!E216</f>
        <v>0</v>
      </c>
      <c r="E24" s="340">
        <f>'[40]2024 ΠΡΟΥΠΟΛΟΓΙΣΜΟΣ_ΑΝΑ (ΚΑΕ)'!F216</f>
        <v>0</v>
      </c>
      <c r="F24" s="340">
        <f>'[40]2024 ΠΡΟΥΠΟΛΟΓΙΣΜΟΣ_ΑΝΑ (ΚΑΕ)'!G216</f>
        <v>0</v>
      </c>
      <c r="G24" s="340">
        <f>'[40]2024 ΠΡΟΥΠΟΛΟΓΙΣΜΟΣ_ΑΝΑ (ΚΑΕ)'!H216</f>
        <v>0</v>
      </c>
      <c r="H24" s="340">
        <f>'[40]2024 ΠΡΟΥΠΟΛΟΓΙΣΜΟΣ_ΑΝΑ (ΚΑΕ)'!I216</f>
        <v>0</v>
      </c>
      <c r="I24" s="340">
        <f>'[40]2024 ΠΡΟΥΠΟΛΟΓΙΣΜΟΣ_ΑΝΑ (ΚΑΕ)'!J216</f>
        <v>0</v>
      </c>
      <c r="J24" s="340">
        <f>'[40]2024 ΠΡΟΥΠΟΛΟΓΙΣΜΟΣ_ΑΝΑ (ΚΑΕ)'!K216</f>
        <v>0</v>
      </c>
      <c r="K24" s="340">
        <f>'[40]2024 ΠΡΟΥΠΟΛΟΓΙΣΜΟΣ_ΑΝΑ (ΚΑΕ)'!L216</f>
        <v>0</v>
      </c>
      <c r="L24" s="14">
        <f t="shared" si="2"/>
        <v>0</v>
      </c>
    </row>
    <row r="25" spans="1:12">
      <c r="A25" s="341" t="s">
        <v>293</v>
      </c>
      <c r="B25" s="339" t="s">
        <v>98</v>
      </c>
      <c r="C25" s="340">
        <f>'[40]2024 ΠΡΟΥΠΟΛΟΓΙΣΜΟΣ_ΑΝΑ (ΚΑΕ)'!D217</f>
        <v>0</v>
      </c>
      <c r="D25" s="340">
        <f>'[40]2024 ΠΡΟΥΠΟΛΟΓΙΣΜΟΣ_ΑΝΑ (ΚΑΕ)'!E217</f>
        <v>0</v>
      </c>
      <c r="E25" s="340">
        <f>'[40]2024 ΠΡΟΥΠΟΛΟΓΙΣΜΟΣ_ΑΝΑ (ΚΑΕ)'!F217</f>
        <v>0</v>
      </c>
      <c r="F25" s="340">
        <f>'[40]2024 ΠΡΟΥΠΟΛΟΓΙΣΜΟΣ_ΑΝΑ (ΚΑΕ)'!G217</f>
        <v>0</v>
      </c>
      <c r="G25" s="340">
        <f>'[40]2024 ΠΡΟΥΠΟΛΟΓΙΣΜΟΣ_ΑΝΑ (ΚΑΕ)'!H217</f>
        <v>0</v>
      </c>
      <c r="H25" s="340">
        <f>'[40]2024 ΠΡΟΥΠΟΛΟΓΙΣΜΟΣ_ΑΝΑ (ΚΑΕ)'!I217</f>
        <v>0</v>
      </c>
      <c r="I25" s="340">
        <f>'[40]2024 ΠΡΟΥΠΟΛΟΓΙΣΜΟΣ_ΑΝΑ (ΚΑΕ)'!J217</f>
        <v>0</v>
      </c>
      <c r="J25" s="340">
        <f>'[40]2024 ΠΡΟΥΠΟΛΟΓΙΣΜΟΣ_ΑΝΑ (ΚΑΕ)'!K217</f>
        <v>0</v>
      </c>
      <c r="K25" s="340">
        <f>'[40]2024 ΠΡΟΥΠΟΛΟΓΙΣΜΟΣ_ΑΝΑ (ΚΑΕ)'!L217</f>
        <v>0</v>
      </c>
      <c r="L25" s="14">
        <f t="shared" si="2"/>
        <v>0</v>
      </c>
    </row>
    <row r="26" spans="1:12">
      <c r="A26" s="341" t="s">
        <v>293</v>
      </c>
      <c r="B26" s="104" t="s">
        <v>733</v>
      </c>
      <c r="C26" s="105">
        <f>'[40]2024 ΠΡΟΥΠΟΛΟΓΙΣΜΟΣ_ΑΝΑ (ΚΑΕ)'!D218</f>
        <v>0</v>
      </c>
      <c r="D26" s="105">
        <f>'[40]2024 ΠΡΟΥΠΟΛΟΓΙΣΜΟΣ_ΑΝΑ (ΚΑΕ)'!E218</f>
        <v>0</v>
      </c>
      <c r="E26" s="105">
        <f>'[40]2024 ΠΡΟΥΠΟΛΟΓΙΣΜΟΣ_ΑΝΑ (ΚΑΕ)'!F218</f>
        <v>0</v>
      </c>
      <c r="F26" s="105">
        <f>'[40]2024 ΠΡΟΥΠΟΛΟΓΙΣΜΟΣ_ΑΝΑ (ΚΑΕ)'!G218</f>
        <v>0</v>
      </c>
      <c r="G26" s="105">
        <f>'[40]2024 ΠΡΟΥΠΟΛΟΓΙΣΜΟΣ_ΑΝΑ (ΚΑΕ)'!H218</f>
        <v>0</v>
      </c>
      <c r="H26" s="105">
        <f>'[40]2024 ΠΡΟΥΠΟΛΟΓΙΣΜΟΣ_ΑΝΑ (ΚΑΕ)'!I218</f>
        <v>0</v>
      </c>
      <c r="I26" s="105">
        <f>'[40]2024 ΠΡΟΥΠΟΛΟΓΙΣΜΟΣ_ΑΝΑ (ΚΑΕ)'!J218</f>
        <v>-180000</v>
      </c>
      <c r="J26" s="105">
        <f>'[40]2024 ΠΡΟΥΠΟΛΟΓΙΣΜΟΣ_ΑΝΑ (ΚΑΕ)'!K218</f>
        <v>0</v>
      </c>
      <c r="K26" s="105">
        <f>'[40]2024 ΠΡΟΥΠΟΛΟΓΙΣΜΟΣ_ΑΝΑ (ΚΑΕ)'!L218</f>
        <v>0</v>
      </c>
      <c r="L26" s="14">
        <f t="shared" si="2"/>
        <v>-180000</v>
      </c>
    </row>
    <row r="27" spans="1:12" ht="23.25" thickBot="1">
      <c r="A27" s="341" t="s">
        <v>293</v>
      </c>
      <c r="B27" s="342" t="s">
        <v>624</v>
      </c>
      <c r="C27" s="105">
        <f>'[40]2024 ΠΡΟΥΠΟΛΟΓΙΣΜΟΣ_ΑΝΑ (ΚΑΕ)'!D245</f>
        <v>0</v>
      </c>
      <c r="D27" s="105">
        <f>'[40]2024 ΠΡΟΥΠΟΛΟΓΙΣΜΟΣ_ΑΝΑ (ΚΑΕ)'!E245</f>
        <v>0</v>
      </c>
      <c r="E27" s="105">
        <f>'[40]2024 ΠΡΟΥΠΟΛΟΓΙΣΜΟΣ_ΑΝΑ (ΚΑΕ)'!F245</f>
        <v>0</v>
      </c>
      <c r="F27" s="105">
        <f>'[40]2024 ΠΡΟΥΠΟΛΟΓΙΣΜΟΣ_ΑΝΑ (ΚΑΕ)'!G245</f>
        <v>0</v>
      </c>
      <c r="G27" s="105">
        <f>'[40]2024 ΠΡΟΥΠΟΛΟΓΙΣΜΟΣ_ΑΝΑ (ΚΑΕ)'!H245</f>
        <v>0</v>
      </c>
      <c r="H27" s="105">
        <f>'[40]2024 ΠΡΟΥΠΟΛΟΓΙΣΜΟΣ_ΑΝΑ (ΚΑΕ)'!I245</f>
        <v>0</v>
      </c>
      <c r="I27" s="105">
        <f>'[40]2024 ΠΡΟΥΠΟΛΟΓΙΣΜΟΣ_ΑΝΑ (ΚΑΕ)'!J245</f>
        <v>1000</v>
      </c>
      <c r="J27" s="105">
        <f>'[40]2024 ΠΡΟΥΠΟΛΟΓΙΣΜΟΣ_ΑΝΑ (ΚΑΕ)'!K245</f>
        <v>0</v>
      </c>
      <c r="K27" s="105">
        <f>'[40]2024 ΠΡΟΥΠΟΛΟΓΙΣΜΟΣ_ΑΝΑ (ΚΑΕ)'!L245</f>
        <v>0</v>
      </c>
      <c r="L27" s="14">
        <f t="shared" si="2"/>
        <v>1000</v>
      </c>
    </row>
    <row r="28" spans="1:12" ht="18.75" customHeight="1" thickBot="1">
      <c r="A28" s="343"/>
      <c r="B28" s="36" t="s">
        <v>737</v>
      </c>
      <c r="C28" s="16">
        <f t="shared" ref="C28:L28" si="3">SUM(C22:C27)</f>
        <v>-30000</v>
      </c>
      <c r="D28" s="16">
        <f t="shared" si="3"/>
        <v>-2407.4600000000009</v>
      </c>
      <c r="E28" s="16">
        <f t="shared" si="3"/>
        <v>0</v>
      </c>
      <c r="F28" s="16">
        <f t="shared" si="3"/>
        <v>-4000</v>
      </c>
      <c r="G28" s="16">
        <f t="shared" si="3"/>
        <v>-24078.15</v>
      </c>
      <c r="H28" s="16">
        <f t="shared" si="3"/>
        <v>0</v>
      </c>
      <c r="I28" s="16">
        <f t="shared" si="3"/>
        <v>19561.409999999974</v>
      </c>
      <c r="J28" s="16">
        <f t="shared" si="3"/>
        <v>-9525</v>
      </c>
      <c r="K28" s="16">
        <f t="shared" si="3"/>
        <v>-1007</v>
      </c>
      <c r="L28" s="17">
        <f t="shared" si="3"/>
        <v>-51456.20000000007</v>
      </c>
    </row>
    <row r="29" spans="1:12" ht="27.75" customHeight="1">
      <c r="A29" s="325" t="s">
        <v>293</v>
      </c>
      <c r="B29" s="344" t="s">
        <v>767</v>
      </c>
      <c r="C29" s="18">
        <f>'[40]2024 ΠΡΟΥΠΟΛΟΓΙΣΜΟΣ_ΑΝΑ (ΚΑΕ)'!D435</f>
        <v>0</v>
      </c>
      <c r="D29" s="18">
        <f>'[40]2024 ΠΡΟΥΠΟΛΟΓΙΣΜΟΣ_ΑΝΑ (ΚΑΕ)'!E435</f>
        <v>0</v>
      </c>
      <c r="E29" s="18">
        <f>'[40]2024 ΠΡΟΥΠΟΛΟΓΙΣΜΟΣ_ΑΝΑ (ΚΑΕ)'!F435</f>
        <v>0</v>
      </c>
      <c r="F29" s="18">
        <f>'[40]2024 ΠΡΟΥΠΟΛΟΓΙΣΜΟΣ_ΑΝΑ (ΚΑΕ)'!G435</f>
        <v>0</v>
      </c>
      <c r="G29" s="18">
        <f>'[40]2024 ΠΡΟΥΠΟΛΟΓΙΣΜΟΣ_ΑΝΑ (ΚΑΕ)'!H435</f>
        <v>0</v>
      </c>
      <c r="H29" s="18">
        <f>'[40]2024 ΠΡΟΥΠΟΛΟΓΙΣΜΟΣ_ΑΝΑ (ΚΑΕ)'!I435</f>
        <v>0</v>
      </c>
      <c r="I29" s="18">
        <f>'[40]2024 ΠΡΟΥΠΟΛΟΓΙΣΜΟΣ_ΑΝΑ (ΚΑΕ)'!J435</f>
        <v>0</v>
      </c>
      <c r="J29" s="18">
        <f>'[40]2024 ΠΡΟΥΠΟΛΟΓΙΣΜΟΣ_ΑΝΑ (ΚΑΕ)'!K435</f>
        <v>0</v>
      </c>
      <c r="K29" s="18">
        <f>'[40]2024 ΠΡΟΥΠΟΛΟΓΙΣΜΟΣ_ΑΝΑ (ΚΑΕ)'!L435</f>
        <v>0</v>
      </c>
      <c r="L29" s="18">
        <f>SUM(C29:K29)</f>
        <v>0</v>
      </c>
    </row>
    <row r="30" spans="1:12" ht="27.75" customHeight="1">
      <c r="A30" s="325"/>
      <c r="B30" s="344" t="s">
        <v>768</v>
      </c>
      <c r="C30" s="18">
        <f>'[40]2024 ΠΡΟΥΠΟΛΟΓΙΣΜΟΣ_ΑΝΑ (ΚΑΕ)'!D436</f>
        <v>0</v>
      </c>
      <c r="D30" s="18">
        <f>'[40]2024 ΠΡΟΥΠΟΛΟΓΙΣΜΟΣ_ΑΝΑ (ΚΑΕ)'!E436</f>
        <v>0</v>
      </c>
      <c r="E30" s="18">
        <f>'[40]2024 ΠΡΟΥΠΟΛΟΓΙΣΜΟΣ_ΑΝΑ (ΚΑΕ)'!F436</f>
        <v>0</v>
      </c>
      <c r="F30" s="18">
        <f>'[40]2024 ΠΡΟΥΠΟΛΟΓΙΣΜΟΣ_ΑΝΑ (ΚΑΕ)'!G436</f>
        <v>0</v>
      </c>
      <c r="G30" s="18">
        <f>'[40]2024 ΠΡΟΥΠΟΛΟΓΙΣΜΟΣ_ΑΝΑ (ΚΑΕ)'!H436</f>
        <v>0</v>
      </c>
      <c r="H30" s="18">
        <f>'[40]2024 ΠΡΟΥΠΟΛΟΓΙΣΜΟΣ_ΑΝΑ (ΚΑΕ)'!I436</f>
        <v>0</v>
      </c>
      <c r="I30" s="18">
        <f>'[40]2024 ΠΡΟΥΠΟΛΟΓΙΣΜΟΣ_ΑΝΑ (ΚΑΕ)'!J436</f>
        <v>0</v>
      </c>
      <c r="J30" s="18">
        <f>'[40]2024 ΠΡΟΥΠΟΛΟΓΙΣΜΟΣ_ΑΝΑ (ΚΑΕ)'!K436</f>
        <v>0</v>
      </c>
      <c r="K30" s="18">
        <f>'[40]2024 ΠΡΟΥΠΟΛΟΓΙΣΜΟΣ_ΑΝΑ (ΚΑΕ)'!L436</f>
        <v>0</v>
      </c>
      <c r="L30" s="18">
        <f>SUM(C30:K30)</f>
        <v>0</v>
      </c>
    </row>
    <row r="31" spans="1:12" ht="19.5" customHeight="1">
      <c r="A31" s="325" t="s">
        <v>293</v>
      </c>
      <c r="B31" s="344" t="s">
        <v>769</v>
      </c>
      <c r="C31" s="345">
        <f>SUM('[40]2024 ΠΡΟΥΠΟΛΟΓΙΣΜΟΣ_ΑΝΑ (ΚΑΕ)'!D437)</f>
        <v>0</v>
      </c>
      <c r="D31" s="345">
        <f>SUM('[40]2024 ΠΡΟΥΠΟΛΟΓΙΣΜΟΣ_ΑΝΑ (ΚΑΕ)'!E437)</f>
        <v>0</v>
      </c>
      <c r="E31" s="345">
        <f>SUM('[40]2024 ΠΡΟΥΠΟΛΟΓΙΣΜΟΣ_ΑΝΑ (ΚΑΕ)'!F437)</f>
        <v>0</v>
      </c>
      <c r="F31" s="345">
        <f>SUM('[40]2024 ΠΡΟΥΠΟΛΟΓΙΣΜΟΣ_ΑΝΑ (ΚΑΕ)'!G437)</f>
        <v>0</v>
      </c>
      <c r="G31" s="345">
        <f>SUM('[40]2024 ΠΡΟΥΠΟΛΟΓΙΣΜΟΣ_ΑΝΑ (ΚΑΕ)'!H437)</f>
        <v>0</v>
      </c>
      <c r="H31" s="345">
        <f>SUM('[40]2024 ΠΡΟΥΠΟΛΟΓΙΣΜΟΣ_ΑΝΑ (ΚΑΕ)'!I437)</f>
        <v>0</v>
      </c>
      <c r="I31" s="345">
        <f>SUM('[40]2024 ΠΡΟΥΠΟΛΟΓΙΣΜΟΣ_ΑΝΑ (ΚΑΕ)'!J437)</f>
        <v>0</v>
      </c>
      <c r="J31" s="345">
        <f>SUM('[40]2024 ΠΡΟΥΠΟΛΟΓΙΣΜΟΣ_ΑΝΑ (ΚΑΕ)'!K437)</f>
        <v>0</v>
      </c>
      <c r="K31" s="345">
        <f>SUM('[40]2024 ΠΡΟΥΠΟΛΟΓΙΣΜΟΣ_ΑΝΑ (ΚΑΕ)'!L437)</f>
        <v>0</v>
      </c>
      <c r="L31" s="18">
        <f t="shared" ref="L31:L33" si="4">SUM(C31:K31)</f>
        <v>0</v>
      </c>
    </row>
    <row r="32" spans="1:12" ht="24" customHeight="1">
      <c r="A32" s="325" t="s">
        <v>293</v>
      </c>
      <c r="B32" s="344" t="s">
        <v>770</v>
      </c>
      <c r="C32" s="346">
        <f>SUM('[40]2024 ΠΡΟΥΠΟΛΟΓΙΣΜΟΣ_ΑΝΑ (ΚΑΕ)'!D438)</f>
        <v>0</v>
      </c>
      <c r="D32" s="346">
        <f>SUM('[40]2024 ΠΡΟΥΠΟΛΟΓΙΣΜΟΣ_ΑΝΑ (ΚΑΕ)'!E438)</f>
        <v>0</v>
      </c>
      <c r="E32" s="346">
        <f>SUM('[40]2024 ΠΡΟΥΠΟΛΟΓΙΣΜΟΣ_ΑΝΑ (ΚΑΕ)'!F438)</f>
        <v>0</v>
      </c>
      <c r="F32" s="346">
        <f>SUM('[40]2024 ΠΡΟΥΠΟΛΟΓΙΣΜΟΣ_ΑΝΑ (ΚΑΕ)'!G438)</f>
        <v>0</v>
      </c>
      <c r="G32" s="346">
        <f>SUM('[40]2024 ΠΡΟΥΠΟΛΟΓΙΣΜΟΣ_ΑΝΑ (ΚΑΕ)'!H438)</f>
        <v>0</v>
      </c>
      <c r="H32" s="346">
        <f>SUM('[40]2024 ΠΡΟΥΠΟΛΟΓΙΣΜΟΣ_ΑΝΑ (ΚΑΕ)'!I438)</f>
        <v>0</v>
      </c>
      <c r="I32" s="346">
        <f>SUM('[40]2024 ΠΡΟΥΠΟΛΟΓΙΣΜΟΣ_ΑΝΑ (ΚΑΕ)'!J438)</f>
        <v>0</v>
      </c>
      <c r="J32" s="346">
        <f>SUM('[40]2024 ΠΡΟΥΠΟΛΟΓΙΣΜΟΣ_ΑΝΑ (ΚΑΕ)'!K438)</f>
        <v>0</v>
      </c>
      <c r="K32" s="346">
        <f>SUM('[40]2024 ΠΡΟΥΠΟΛΟΓΙΣΜΟΣ_ΑΝΑ (ΚΑΕ)'!L438)</f>
        <v>0</v>
      </c>
      <c r="L32" s="18">
        <f t="shared" si="4"/>
        <v>0</v>
      </c>
    </row>
    <row r="33" spans="1:12" ht="24" customHeight="1">
      <c r="A33" s="325" t="s">
        <v>293</v>
      </c>
      <c r="B33" s="344" t="s">
        <v>771</v>
      </c>
      <c r="C33" s="346">
        <f>'[40]2024 ΠΡΟΥΠΟΛΟΓΙΣΜΟΣ_ΑΝΑ (ΚΑΕ)'!D439</f>
        <v>0</v>
      </c>
      <c r="D33" s="346">
        <f>'[40]2024 ΠΡΟΥΠΟΛΟΓΙΣΜΟΣ_ΑΝΑ (ΚΑΕ)'!E439</f>
        <v>0</v>
      </c>
      <c r="E33" s="346">
        <f>'[40]2024 ΠΡΟΥΠΟΛΟΓΙΣΜΟΣ_ΑΝΑ (ΚΑΕ)'!F439</f>
        <v>0</v>
      </c>
      <c r="F33" s="346">
        <f>'[40]2024 ΠΡΟΥΠΟΛΟΓΙΣΜΟΣ_ΑΝΑ (ΚΑΕ)'!G439</f>
        <v>0</v>
      </c>
      <c r="G33" s="346">
        <f>'[40]2024 ΠΡΟΥΠΟΛΟΓΙΣΜΟΣ_ΑΝΑ (ΚΑΕ)'!H439</f>
        <v>0</v>
      </c>
      <c r="H33" s="346">
        <f>'[40]2024 ΠΡΟΥΠΟΛΟΓΙΣΜΟΣ_ΑΝΑ (ΚΑΕ)'!I439</f>
        <v>0</v>
      </c>
      <c r="I33" s="346">
        <f>'[40]2024 ΠΡΟΥΠΟΛΟΓΙΣΜΟΣ_ΑΝΑ (ΚΑΕ)'!J439</f>
        <v>0</v>
      </c>
      <c r="J33" s="346">
        <f>'[40]2024 ΠΡΟΥΠΟΛΟΓΙΣΜΟΣ_ΑΝΑ (ΚΑΕ)'!K439</f>
        <v>0</v>
      </c>
      <c r="K33" s="346">
        <f>'[40]2024 ΠΡΟΥΠΟΛΟΓΙΣΜΟΣ_ΑΝΑ (ΚΑΕ)'!L439</f>
        <v>0</v>
      </c>
      <c r="L33" s="18">
        <f t="shared" si="4"/>
        <v>0</v>
      </c>
    </row>
    <row r="34" spans="1:12">
      <c r="A34" s="338"/>
      <c r="B34" s="347" t="s">
        <v>625</v>
      </c>
      <c r="C34" s="348">
        <f>SUM(C29:C33)</f>
        <v>0</v>
      </c>
      <c r="D34" s="348">
        <f t="shared" ref="D34:L34" si="5">SUM(D29:D33)</f>
        <v>0</v>
      </c>
      <c r="E34" s="348">
        <f t="shared" si="5"/>
        <v>0</v>
      </c>
      <c r="F34" s="348">
        <f t="shared" si="5"/>
        <v>0</v>
      </c>
      <c r="G34" s="348">
        <f t="shared" si="5"/>
        <v>0</v>
      </c>
      <c r="H34" s="348">
        <f t="shared" si="5"/>
        <v>0</v>
      </c>
      <c r="I34" s="348">
        <f t="shared" si="5"/>
        <v>0</v>
      </c>
      <c r="J34" s="348">
        <f t="shared" si="5"/>
        <v>0</v>
      </c>
      <c r="K34" s="348">
        <f t="shared" si="5"/>
        <v>0</v>
      </c>
      <c r="L34" s="348">
        <f t="shared" si="5"/>
        <v>0</v>
      </c>
    </row>
    <row r="35" spans="1:12" ht="33.75" customHeight="1">
      <c r="A35" s="15"/>
      <c r="B35" s="349" t="s">
        <v>626</v>
      </c>
      <c r="C35" s="350">
        <f t="shared" ref="C35:L35" si="6">C28+C34</f>
        <v>-30000</v>
      </c>
      <c r="D35" s="350">
        <f t="shared" si="6"/>
        <v>-2407.4600000000009</v>
      </c>
      <c r="E35" s="350">
        <f t="shared" si="6"/>
        <v>0</v>
      </c>
      <c r="F35" s="350">
        <f t="shared" si="6"/>
        <v>-4000</v>
      </c>
      <c r="G35" s="350">
        <f t="shared" si="6"/>
        <v>-24078.15</v>
      </c>
      <c r="H35" s="350">
        <f t="shared" si="6"/>
        <v>0</v>
      </c>
      <c r="I35" s="350">
        <f t="shared" si="6"/>
        <v>19561.409999999974</v>
      </c>
      <c r="J35" s="350">
        <f t="shared" si="6"/>
        <v>-9525</v>
      </c>
      <c r="K35" s="350">
        <f t="shared" si="6"/>
        <v>-1007</v>
      </c>
      <c r="L35" s="350">
        <f t="shared" si="6"/>
        <v>-51456.20000000007</v>
      </c>
    </row>
    <row r="36" spans="1:12" ht="15">
      <c r="A36" s="15"/>
      <c r="B36" s="19"/>
      <c r="C36" s="351"/>
      <c r="D36" s="351"/>
      <c r="E36" s="351"/>
      <c r="F36" s="351"/>
      <c r="G36" s="352"/>
      <c r="H36" s="351"/>
      <c r="I36" s="351"/>
      <c r="J36" s="351"/>
      <c r="K36" s="351"/>
      <c r="L36" s="351"/>
    </row>
    <row r="37" spans="1:12" ht="55.5" customHeight="1">
      <c r="A37" s="15"/>
      <c r="B37" s="356"/>
      <c r="C37" s="357"/>
      <c r="D37" s="357"/>
      <c r="E37" s="353"/>
      <c r="F37" s="354"/>
      <c r="G37" s="354"/>
      <c r="H37" s="354"/>
      <c r="I37" s="354"/>
      <c r="J37" s="354"/>
      <c r="K37" s="354"/>
      <c r="L37" s="20"/>
    </row>
    <row r="38" spans="1:12" ht="15">
      <c r="A38" s="15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15">
      <c r="A39" s="22" t="s">
        <v>293</v>
      </c>
      <c r="B39" s="23" t="s">
        <v>627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5">
      <c r="A40" s="24" t="s">
        <v>620</v>
      </c>
      <c r="B40" s="25" t="s">
        <v>628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15">
      <c r="A41" s="26" t="s">
        <v>335</v>
      </c>
      <c r="B41" s="27" t="s">
        <v>629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15">
      <c r="A42" s="15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15">
      <c r="A43" s="15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15">
      <c r="A44" s="15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15">
      <c r="A45" s="15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15">
      <c r="A46" s="15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15">
      <c r="A47" s="15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15">
      <c r="A48" s="15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15">
      <c r="A49" s="15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15">
      <c r="A50" s="15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187" workbookViewId="0">
      <selection activeCell="T203" sqref="T203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22" t="s">
        <v>293</v>
      </c>
      <c r="B1" s="23" t="s">
        <v>627</v>
      </c>
    </row>
    <row r="2" spans="1:9" ht="15">
      <c r="A2" s="24" t="s">
        <v>620</v>
      </c>
      <c r="B2" s="25" t="s">
        <v>628</v>
      </c>
    </row>
    <row r="3" spans="1:9" ht="15">
      <c r="A3" s="26" t="s">
        <v>335</v>
      </c>
      <c r="B3" s="27" t="s">
        <v>629</v>
      </c>
    </row>
    <row r="4" spans="1:9" ht="15.75" thickBot="1">
      <c r="A4" s="45"/>
      <c r="B4" s="46"/>
      <c r="C4" s="47"/>
      <c r="D4" s="47"/>
      <c r="E4" s="47"/>
      <c r="F4" s="47"/>
      <c r="G4" s="47"/>
      <c r="H4" s="47"/>
      <c r="I4" s="47"/>
    </row>
    <row r="5" spans="1:9" ht="15">
      <c r="A5" s="48"/>
      <c r="B5" s="49" t="s">
        <v>639</v>
      </c>
      <c r="C5" s="69"/>
      <c r="D5" s="73" t="s">
        <v>640</v>
      </c>
      <c r="E5" s="69"/>
      <c r="F5" s="73" t="s">
        <v>641</v>
      </c>
      <c r="G5" s="69"/>
      <c r="H5" s="73" t="s">
        <v>642</v>
      </c>
      <c r="I5" s="81" t="s">
        <v>619</v>
      </c>
    </row>
    <row r="6" spans="1:9" ht="15">
      <c r="A6" s="48"/>
      <c r="B6" s="49"/>
      <c r="C6" s="68" t="s">
        <v>643</v>
      </c>
      <c r="D6" s="74" t="s">
        <v>644</v>
      </c>
      <c r="E6" s="68" t="s">
        <v>643</v>
      </c>
      <c r="F6" s="74" t="s">
        <v>644</v>
      </c>
      <c r="G6" s="68" t="s">
        <v>645</v>
      </c>
      <c r="H6" s="74" t="s">
        <v>644</v>
      </c>
      <c r="I6" s="82"/>
    </row>
    <row r="7" spans="1:9" ht="25.5">
      <c r="A7" s="50" t="s">
        <v>293</v>
      </c>
      <c r="B7" s="59" t="s">
        <v>646</v>
      </c>
      <c r="C7" s="70">
        <v>100</v>
      </c>
      <c r="D7" s="75">
        <f>$I7*C7/100</f>
        <v>2000</v>
      </c>
      <c r="E7" s="78">
        <v>0</v>
      </c>
      <c r="F7" s="75">
        <f t="shared" ref="F7:H22" si="0">$I7*E7/100</f>
        <v>0</v>
      </c>
      <c r="G7" s="78">
        <v>0</v>
      </c>
      <c r="H7" s="75">
        <f t="shared" si="0"/>
        <v>0</v>
      </c>
      <c r="I7" s="83">
        <f>'2024-ΠΡΟΫΠ ΑΝΑ ΒΟΜ'!L2</f>
        <v>2000</v>
      </c>
    </row>
    <row r="8" spans="1:9" ht="15">
      <c r="A8" s="52" t="s">
        <v>335</v>
      </c>
      <c r="B8" s="59" t="s">
        <v>103</v>
      </c>
      <c r="C8" s="70">
        <v>0</v>
      </c>
      <c r="D8" s="75">
        <f t="shared" ref="D8:D32" si="1">$I8*C8/100</f>
        <v>0</v>
      </c>
      <c r="E8" s="78">
        <v>100</v>
      </c>
      <c r="F8" s="75">
        <f t="shared" si="0"/>
        <v>0</v>
      </c>
      <c r="G8" s="78">
        <v>0</v>
      </c>
      <c r="H8" s="75">
        <f t="shared" si="0"/>
        <v>0</v>
      </c>
      <c r="I8" s="83">
        <f>'2024-ΠΡΟΫΠ ΑΝΑ ΒΟΜ'!L3</f>
        <v>0</v>
      </c>
    </row>
    <row r="9" spans="1:9" ht="15">
      <c r="A9" s="52" t="s">
        <v>335</v>
      </c>
      <c r="B9" s="59" t="s">
        <v>104</v>
      </c>
      <c r="C9" s="70">
        <v>100</v>
      </c>
      <c r="D9" s="75">
        <f t="shared" si="1"/>
        <v>0</v>
      </c>
      <c r="E9" s="78">
        <v>0</v>
      </c>
      <c r="F9" s="75">
        <f t="shared" si="0"/>
        <v>0</v>
      </c>
      <c r="G9" s="78">
        <v>0</v>
      </c>
      <c r="H9" s="75">
        <f t="shared" si="0"/>
        <v>0</v>
      </c>
      <c r="I9" s="83">
        <f>'2024-ΠΡΟΫΠ ΑΝΑ ΒΟΜ'!L5</f>
        <v>0</v>
      </c>
    </row>
    <row r="10" spans="1:9" ht="15">
      <c r="A10" s="50" t="s">
        <v>293</v>
      </c>
      <c r="B10" s="59" t="s">
        <v>91</v>
      </c>
      <c r="C10" s="70">
        <v>25</v>
      </c>
      <c r="D10" s="75">
        <f>$I10*C10/100</f>
        <v>97500</v>
      </c>
      <c r="E10" s="78">
        <v>75</v>
      </c>
      <c r="F10" s="75">
        <f t="shared" si="0"/>
        <v>292500</v>
      </c>
      <c r="G10" s="78">
        <v>0</v>
      </c>
      <c r="H10" s="75">
        <f t="shared" si="0"/>
        <v>0</v>
      </c>
      <c r="I10" s="83">
        <f>'2024-ΠΡΟΫΠ ΑΝΑ ΒΟΜ'!L6</f>
        <v>390000</v>
      </c>
    </row>
    <row r="11" spans="1:9" ht="15">
      <c r="A11" s="50" t="s">
        <v>293</v>
      </c>
      <c r="B11" s="59" t="s">
        <v>89</v>
      </c>
      <c r="C11" s="70">
        <v>25</v>
      </c>
      <c r="D11" s="75">
        <f t="shared" si="1"/>
        <v>-3750</v>
      </c>
      <c r="E11" s="78">
        <v>75</v>
      </c>
      <c r="F11" s="75">
        <f t="shared" si="0"/>
        <v>-11250</v>
      </c>
      <c r="G11" s="78">
        <v>0</v>
      </c>
      <c r="H11" s="75">
        <f t="shared" si="0"/>
        <v>0</v>
      </c>
      <c r="I11" s="83">
        <f>'2024-ΠΡΟΫΠ ΑΝΑ ΒΟΜ'!L7</f>
        <v>-15000</v>
      </c>
    </row>
    <row r="12" spans="1:9" ht="15">
      <c r="A12" s="50" t="s">
        <v>293</v>
      </c>
      <c r="B12" s="59" t="s">
        <v>88</v>
      </c>
      <c r="C12" s="70">
        <v>25</v>
      </c>
      <c r="D12" s="75">
        <f t="shared" si="1"/>
        <v>-2276.21</v>
      </c>
      <c r="E12" s="78">
        <v>75</v>
      </c>
      <c r="F12" s="75">
        <f t="shared" si="0"/>
        <v>-6828.63</v>
      </c>
      <c r="G12" s="78">
        <v>0</v>
      </c>
      <c r="H12" s="75">
        <f t="shared" si="0"/>
        <v>0</v>
      </c>
      <c r="I12" s="83">
        <f>'2024-ΠΡΟΫΠ ΑΝΑ ΒΟΜ'!L8</f>
        <v>-9104.84</v>
      </c>
    </row>
    <row r="13" spans="1:9" ht="15">
      <c r="A13" s="50" t="s">
        <v>293</v>
      </c>
      <c r="B13" s="59" t="s">
        <v>105</v>
      </c>
      <c r="C13" s="70">
        <v>0</v>
      </c>
      <c r="D13" s="75">
        <f t="shared" si="1"/>
        <v>0</v>
      </c>
      <c r="E13" s="78">
        <v>0</v>
      </c>
      <c r="F13" s="75">
        <f t="shared" si="0"/>
        <v>0</v>
      </c>
      <c r="G13" s="78">
        <v>100</v>
      </c>
      <c r="H13" s="75">
        <f t="shared" si="0"/>
        <v>19500</v>
      </c>
      <c r="I13" s="83">
        <f>'2024-ΠΡΟΫΠ ΑΝΑ ΒΟΜ'!L9</f>
        <v>19500</v>
      </c>
    </row>
    <row r="14" spans="1:9" ht="15">
      <c r="A14" s="50" t="s">
        <v>293</v>
      </c>
      <c r="B14" s="59" t="s">
        <v>90</v>
      </c>
      <c r="C14" s="70">
        <v>25</v>
      </c>
      <c r="D14" s="75">
        <f t="shared" si="1"/>
        <v>-2475</v>
      </c>
      <c r="E14" s="78">
        <v>75</v>
      </c>
      <c r="F14" s="75">
        <f t="shared" si="0"/>
        <v>-7425</v>
      </c>
      <c r="G14" s="78">
        <v>0</v>
      </c>
      <c r="H14" s="75">
        <f t="shared" si="0"/>
        <v>0</v>
      </c>
      <c r="I14" s="83">
        <f>'2024-ΠΡΟΫΠ ΑΝΑ ΒΟΜ'!L10</f>
        <v>-9900</v>
      </c>
    </row>
    <row r="15" spans="1:9" ht="15">
      <c r="A15" s="50" t="s">
        <v>293</v>
      </c>
      <c r="B15" s="59" t="s">
        <v>92</v>
      </c>
      <c r="C15" s="70">
        <v>25</v>
      </c>
      <c r="D15" s="75">
        <f t="shared" si="1"/>
        <v>-6</v>
      </c>
      <c r="E15" s="78">
        <v>75</v>
      </c>
      <c r="F15" s="75">
        <f t="shared" si="0"/>
        <v>-18</v>
      </c>
      <c r="G15" s="78">
        <v>0</v>
      </c>
      <c r="H15" s="75">
        <f t="shared" si="0"/>
        <v>0</v>
      </c>
      <c r="I15" s="83">
        <f>'2024-ΠΡΟΫΠ ΑΝΑ ΒΟΜ'!L11</f>
        <v>-24</v>
      </c>
    </row>
    <row r="16" spans="1:9" ht="15">
      <c r="A16" s="50" t="s">
        <v>293</v>
      </c>
      <c r="B16" s="59" t="s">
        <v>93</v>
      </c>
      <c r="C16" s="70">
        <v>25</v>
      </c>
      <c r="D16" s="75">
        <f t="shared" si="1"/>
        <v>0</v>
      </c>
      <c r="E16" s="78">
        <v>75</v>
      </c>
      <c r="F16" s="75">
        <f t="shared" si="0"/>
        <v>0</v>
      </c>
      <c r="G16" s="78">
        <v>0</v>
      </c>
      <c r="H16" s="75">
        <f t="shared" si="0"/>
        <v>0</v>
      </c>
      <c r="I16" s="83">
        <f>'2024-ΠΡΟΫΠ ΑΝΑ ΒΟΜ'!L12</f>
        <v>0</v>
      </c>
    </row>
    <row r="17" spans="1:9" ht="15">
      <c r="A17" s="50" t="s">
        <v>293</v>
      </c>
      <c r="B17" s="59" t="s">
        <v>94</v>
      </c>
      <c r="C17" s="70">
        <v>25</v>
      </c>
      <c r="D17" s="75">
        <f t="shared" si="1"/>
        <v>0</v>
      </c>
      <c r="E17" s="78">
        <v>75</v>
      </c>
      <c r="F17" s="75">
        <f t="shared" si="0"/>
        <v>0</v>
      </c>
      <c r="G17" s="78">
        <v>0</v>
      </c>
      <c r="H17" s="75">
        <f t="shared" si="0"/>
        <v>0</v>
      </c>
      <c r="I17" s="83">
        <f>'2024-ΠΡΟΫΠ ΑΝΑ ΒΟΜ'!L13</f>
        <v>0</v>
      </c>
    </row>
    <row r="18" spans="1:9" ht="15">
      <c r="A18" s="53" t="s">
        <v>620</v>
      </c>
      <c r="B18" s="59" t="s">
        <v>95</v>
      </c>
      <c r="C18" s="70">
        <v>25</v>
      </c>
      <c r="D18" s="75">
        <f t="shared" si="1"/>
        <v>-5225</v>
      </c>
      <c r="E18" s="78">
        <v>75</v>
      </c>
      <c r="F18" s="75">
        <f t="shared" si="0"/>
        <v>-15675</v>
      </c>
      <c r="G18" s="78">
        <v>0</v>
      </c>
      <c r="H18" s="75">
        <f t="shared" si="0"/>
        <v>0</v>
      </c>
      <c r="I18" s="83">
        <f>'2024-ΠΡΟΫΠ ΑΝΑ ΒΟΜ'!L14</f>
        <v>-20900</v>
      </c>
    </row>
    <row r="19" spans="1:9" ht="24">
      <c r="A19" s="53" t="s">
        <v>620</v>
      </c>
      <c r="B19" s="60" t="s">
        <v>106</v>
      </c>
      <c r="C19" s="70">
        <v>0</v>
      </c>
      <c r="D19" s="75">
        <f t="shared" si="1"/>
        <v>0</v>
      </c>
      <c r="E19" s="78">
        <v>100</v>
      </c>
      <c r="F19" s="75">
        <f t="shared" si="0"/>
        <v>-3200</v>
      </c>
      <c r="G19" s="78">
        <v>0</v>
      </c>
      <c r="H19" s="75">
        <f t="shared" si="0"/>
        <v>0</v>
      </c>
      <c r="I19" s="83">
        <f>'2024-ΠΡΟΫΠ ΑΝΑ ΒΟΜ'!L15</f>
        <v>-3200</v>
      </c>
    </row>
    <row r="20" spans="1:9" ht="22.5">
      <c r="A20" s="53" t="s">
        <v>620</v>
      </c>
      <c r="B20" s="61" t="s">
        <v>656</v>
      </c>
      <c r="C20" s="70">
        <v>25</v>
      </c>
      <c r="D20" s="75">
        <f t="shared" si="1"/>
        <v>-10057.830000000002</v>
      </c>
      <c r="E20" s="78">
        <v>75</v>
      </c>
      <c r="F20" s="75">
        <f t="shared" si="0"/>
        <v>-30173.490000000005</v>
      </c>
      <c r="G20" s="78">
        <v>0</v>
      </c>
      <c r="H20" s="75">
        <f t="shared" si="0"/>
        <v>0</v>
      </c>
      <c r="I20" s="83">
        <f>'2024-ΠΡΟΫΠ ΑΝΑ ΒΟΜ'!L16</f>
        <v>-40231.320000000007</v>
      </c>
    </row>
    <row r="21" spans="1:9" ht="22.5">
      <c r="A21" s="52" t="s">
        <v>335</v>
      </c>
      <c r="B21" s="62" t="s">
        <v>655</v>
      </c>
      <c r="C21" s="70">
        <v>25</v>
      </c>
      <c r="D21" s="75">
        <f t="shared" si="1"/>
        <v>-1305.6324999999997</v>
      </c>
      <c r="E21" s="78">
        <v>75</v>
      </c>
      <c r="F21" s="75">
        <f t="shared" si="0"/>
        <v>-3916.8974999999987</v>
      </c>
      <c r="G21" s="78">
        <v>0</v>
      </c>
      <c r="H21" s="75">
        <f t="shared" si="0"/>
        <v>0</v>
      </c>
      <c r="I21" s="83">
        <f>'2024-ΠΡΟΫΠ ΑΝΑ ΒΟΜ'!L17</f>
        <v>-5222.5299999999988</v>
      </c>
    </row>
    <row r="22" spans="1:9" ht="15">
      <c r="A22" s="53" t="s">
        <v>620</v>
      </c>
      <c r="B22" s="59" t="s">
        <v>108</v>
      </c>
      <c r="C22" s="70">
        <v>0</v>
      </c>
      <c r="D22" s="75">
        <f t="shared" si="1"/>
        <v>0</v>
      </c>
      <c r="E22" s="78">
        <v>100</v>
      </c>
      <c r="F22" s="75">
        <f t="shared" si="0"/>
        <v>0</v>
      </c>
      <c r="G22" s="78">
        <v>0</v>
      </c>
      <c r="H22" s="75">
        <f t="shared" si="0"/>
        <v>0</v>
      </c>
      <c r="I22" s="83">
        <f>'2024-ΠΡΟΫΠ ΑΝΑ ΒΟΜ'!L18</f>
        <v>0</v>
      </c>
    </row>
    <row r="23" spans="1:9" ht="25.5">
      <c r="A23" s="50" t="s">
        <v>293</v>
      </c>
      <c r="B23" s="63" t="s">
        <v>657</v>
      </c>
      <c r="C23" s="70">
        <v>0</v>
      </c>
      <c r="D23" s="75">
        <f t="shared" si="1"/>
        <v>0</v>
      </c>
      <c r="E23" s="78">
        <v>0</v>
      </c>
      <c r="F23" s="75">
        <f t="shared" ref="F23:F25" si="2">$I23*E23/100</f>
        <v>0</v>
      </c>
      <c r="G23" s="78">
        <v>100</v>
      </c>
      <c r="H23" s="75">
        <f t="shared" ref="H23:H25" si="3">$I23*G23/100</f>
        <v>-14904.36</v>
      </c>
      <c r="I23" s="83">
        <f>'2024-ΠΡΟΫΠ ΑΝΑ ΒΟΜ'!L19</f>
        <v>-14904.36</v>
      </c>
    </row>
    <row r="24" spans="1:9" ht="25.5">
      <c r="A24" s="52" t="s">
        <v>335</v>
      </c>
      <c r="B24" s="59" t="s">
        <v>96</v>
      </c>
      <c r="C24" s="70">
        <v>0</v>
      </c>
      <c r="D24" s="75">
        <f t="shared" si="1"/>
        <v>0</v>
      </c>
      <c r="E24" s="78">
        <v>0</v>
      </c>
      <c r="F24" s="75">
        <f t="shared" si="2"/>
        <v>0</v>
      </c>
      <c r="G24" s="78">
        <v>100</v>
      </c>
      <c r="H24" s="75">
        <f t="shared" si="3"/>
        <v>0</v>
      </c>
      <c r="I24" s="83">
        <f>'2024-ΠΡΟΫΠ ΑΝΑ ΒΟΜ'!L20</f>
        <v>0</v>
      </c>
    </row>
    <row r="25" spans="1:9" ht="15.75" thickBot="1">
      <c r="A25" s="53" t="s">
        <v>620</v>
      </c>
      <c r="B25" s="64" t="s">
        <v>110</v>
      </c>
      <c r="C25" s="70">
        <v>25</v>
      </c>
      <c r="D25" s="75">
        <f t="shared" si="1"/>
        <v>-41367.287500000006</v>
      </c>
      <c r="E25" s="78">
        <v>75</v>
      </c>
      <c r="F25" s="75">
        <f t="shared" si="2"/>
        <v>-124101.86250000002</v>
      </c>
      <c r="G25" s="78">
        <v>0</v>
      </c>
      <c r="H25" s="75">
        <f t="shared" si="3"/>
        <v>0</v>
      </c>
      <c r="I25" s="83">
        <f>'2024-ΠΡΟΫΠ ΑΝΑ ΒΟΜ'!L21</f>
        <v>-165469.15000000002</v>
      </c>
    </row>
    <row r="26" spans="1:9" ht="15.75" thickBot="1">
      <c r="A26" s="54"/>
      <c r="B26" s="65" t="s">
        <v>622</v>
      </c>
      <c r="C26" s="71"/>
      <c r="D26" s="76">
        <f>SUM(D7:D25)</f>
        <v>33037.039999999979</v>
      </c>
      <c r="E26" s="79"/>
      <c r="F26" s="76">
        <f>SUM(F7:F25)</f>
        <v>89911.12</v>
      </c>
      <c r="G26" s="79"/>
      <c r="H26" s="76">
        <f>SUM(H7:H25)</f>
        <v>4595.6399999999994</v>
      </c>
      <c r="I26" s="84">
        <f>SUM(I7:I25)</f>
        <v>127543.79999999993</v>
      </c>
    </row>
    <row r="27" spans="1:9" ht="15">
      <c r="A27" s="50" t="s">
        <v>293</v>
      </c>
      <c r="B27" s="66" t="s">
        <v>623</v>
      </c>
      <c r="C27" s="70">
        <v>0</v>
      </c>
      <c r="D27" s="75" t="e">
        <f t="shared" si="1"/>
        <v>#REF!</v>
      </c>
      <c r="E27" s="78">
        <v>100</v>
      </c>
      <c r="F27" s="75" t="e">
        <f t="shared" ref="F27:F32" si="4">$I27*E27/100</f>
        <v>#REF!</v>
      </c>
      <c r="G27" s="78">
        <v>0</v>
      </c>
      <c r="H27" s="75" t="e">
        <f t="shared" ref="H27:H31" si="5">$I27*G27/100</f>
        <v>#REF!</v>
      </c>
      <c r="I27" s="83" t="e">
        <f>'2024-ΠΡΟΫΠ ΑΝΑ ΒΟΜ'!#REF!</f>
        <v>#REF!</v>
      </c>
    </row>
    <row r="28" spans="1:9" ht="15">
      <c r="A28" s="50" t="s">
        <v>293</v>
      </c>
      <c r="B28" s="66" t="s">
        <v>101</v>
      </c>
      <c r="C28" s="70">
        <v>0</v>
      </c>
      <c r="D28" s="75">
        <f t="shared" si="1"/>
        <v>0</v>
      </c>
      <c r="E28" s="78">
        <v>100</v>
      </c>
      <c r="F28" s="75">
        <f t="shared" si="4"/>
        <v>0</v>
      </c>
      <c r="G28" s="78">
        <v>0</v>
      </c>
      <c r="H28" s="75">
        <f t="shared" si="5"/>
        <v>0</v>
      </c>
      <c r="I28" s="83">
        <f>'2024-ΠΡΟΫΠ ΑΝΑ ΒΟΜ'!L23</f>
        <v>0</v>
      </c>
    </row>
    <row r="29" spans="1:9" ht="15">
      <c r="A29" s="50" t="s">
        <v>293</v>
      </c>
      <c r="B29" s="66" t="s">
        <v>99</v>
      </c>
      <c r="C29" s="70">
        <v>0</v>
      </c>
      <c r="D29" s="75">
        <f t="shared" si="1"/>
        <v>0</v>
      </c>
      <c r="E29" s="78">
        <v>0</v>
      </c>
      <c r="F29" s="75">
        <f t="shared" si="4"/>
        <v>0</v>
      </c>
      <c r="G29" s="78">
        <v>100</v>
      </c>
      <c r="H29" s="75">
        <f t="shared" si="5"/>
        <v>0</v>
      </c>
      <c r="I29" s="83">
        <f>'2024-ΠΡΟΫΠ ΑΝΑ ΒΟΜ'!L24</f>
        <v>0</v>
      </c>
    </row>
    <row r="30" spans="1:9" ht="15">
      <c r="A30" s="50" t="s">
        <v>293</v>
      </c>
      <c r="B30" s="66" t="s">
        <v>98</v>
      </c>
      <c r="C30" s="70">
        <v>0</v>
      </c>
      <c r="D30" s="75">
        <f t="shared" si="1"/>
        <v>0</v>
      </c>
      <c r="E30" s="78">
        <v>100</v>
      </c>
      <c r="F30" s="75">
        <f t="shared" si="4"/>
        <v>0</v>
      </c>
      <c r="G30" s="78">
        <v>0</v>
      </c>
      <c r="H30" s="75">
        <f t="shared" si="5"/>
        <v>0</v>
      </c>
      <c r="I30" s="83">
        <f>'2024-ΠΡΟΫΠ ΑΝΑ ΒΟΜ'!L25</f>
        <v>0</v>
      </c>
    </row>
    <row r="31" spans="1:9" ht="15">
      <c r="A31" s="110" t="s">
        <v>293</v>
      </c>
      <c r="B31" s="111" t="s">
        <v>733</v>
      </c>
      <c r="C31" s="106">
        <v>0</v>
      </c>
      <c r="D31" s="107"/>
      <c r="E31" s="108">
        <v>0</v>
      </c>
      <c r="F31" s="107"/>
      <c r="G31" s="108">
        <v>100</v>
      </c>
      <c r="H31" s="75">
        <f t="shared" si="5"/>
        <v>-180000</v>
      </c>
      <c r="I31" s="83">
        <f>'2024-ΠΡΟΫΠ ΑΝΑ ΒΟΜ'!L26</f>
        <v>-180000</v>
      </c>
    </row>
    <row r="32" spans="1:9" ht="27.75" customHeight="1">
      <c r="A32" s="112"/>
      <c r="B32" s="113" t="str">
        <f>'2024-ΠΡΟΫΠ ΑΝΑ ΒΟΜ'!B27</f>
        <v xml:space="preserve"> Αποδόσεις σε τρίτους (αντίκρ. Λογαριασμών κρατήσεων)</v>
      </c>
      <c r="C32" s="70">
        <v>25</v>
      </c>
      <c r="D32" s="75">
        <f t="shared" si="1"/>
        <v>250</v>
      </c>
      <c r="E32" s="78">
        <v>75</v>
      </c>
      <c r="F32" s="75">
        <f t="shared" si="4"/>
        <v>750</v>
      </c>
      <c r="G32" s="78">
        <v>0</v>
      </c>
      <c r="H32" s="75">
        <f t="shared" ref="H32" si="6">$I32*G32/100</f>
        <v>0</v>
      </c>
      <c r="I32" s="83">
        <f>'2024-ΠΡΟΫΠ ΑΝΑ ΒΟΜ'!L27</f>
        <v>1000</v>
      </c>
    </row>
    <row r="33" spans="1:9" ht="15.75" thickBot="1">
      <c r="B33" s="109" t="s">
        <v>647</v>
      </c>
      <c r="C33" s="72"/>
      <c r="D33" s="77" t="e">
        <f>SUM(D26:D32)</f>
        <v>#REF!</v>
      </c>
      <c r="E33" s="72"/>
      <c r="F33" s="77" t="e">
        <f>SUM(F26:F32)</f>
        <v>#REF!</v>
      </c>
      <c r="G33" s="80"/>
      <c r="H33" s="77" t="e">
        <f>SUM(H26:H32)</f>
        <v>#REF!</v>
      </c>
      <c r="I33" s="85" t="e">
        <f>SUM(I26:I32)</f>
        <v>#REF!</v>
      </c>
    </row>
    <row r="34" spans="1:9" ht="15.75" thickBot="1">
      <c r="B34" s="56"/>
      <c r="C34" s="57"/>
      <c r="D34" s="57"/>
      <c r="E34" s="57"/>
      <c r="F34" s="57"/>
      <c r="G34" s="57"/>
      <c r="H34" s="57"/>
      <c r="I34" s="58"/>
    </row>
    <row r="35" spans="1:9" ht="15">
      <c r="A35" s="48"/>
      <c r="B35" s="49" t="s">
        <v>648</v>
      </c>
      <c r="C35" s="69"/>
      <c r="D35" s="87" t="s">
        <v>640</v>
      </c>
      <c r="E35" s="69"/>
      <c r="F35" s="87" t="s">
        <v>641</v>
      </c>
      <c r="G35" s="69"/>
      <c r="H35" s="87" t="s">
        <v>642</v>
      </c>
      <c r="I35" s="81" t="s">
        <v>619</v>
      </c>
    </row>
    <row r="36" spans="1:9" ht="15">
      <c r="A36" s="48"/>
      <c r="B36" s="49"/>
      <c r="C36" s="68" t="s">
        <v>643</v>
      </c>
      <c r="D36" s="88" t="s">
        <v>644</v>
      </c>
      <c r="E36" s="68" t="s">
        <v>643</v>
      </c>
      <c r="F36" s="88" t="s">
        <v>644</v>
      </c>
      <c r="G36" s="68" t="s">
        <v>645</v>
      </c>
      <c r="H36" s="88" t="s">
        <v>644</v>
      </c>
      <c r="I36" s="82"/>
    </row>
    <row r="37" spans="1:9" ht="25.5">
      <c r="A37" s="50" t="s">
        <v>293</v>
      </c>
      <c r="B37" s="59" t="s">
        <v>646</v>
      </c>
      <c r="C37" s="70">
        <v>100</v>
      </c>
      <c r="D37" s="89">
        <f>$I37*C37/100</f>
        <v>0</v>
      </c>
      <c r="E37" s="78">
        <v>0</v>
      </c>
      <c r="F37" s="89">
        <f t="shared" ref="F37:F55" si="7">$I37*E37/100</f>
        <v>0</v>
      </c>
      <c r="G37" s="78">
        <v>0</v>
      </c>
      <c r="H37" s="89">
        <f t="shared" ref="H37:H55" si="8">$I37*G37/100</f>
        <v>0</v>
      </c>
      <c r="I37" s="83">
        <f>'2024-ΠΡΟΫΠ ΑΝΑ ΒΟΜ'!G2</f>
        <v>0</v>
      </c>
    </row>
    <row r="38" spans="1:9" ht="15">
      <c r="A38" s="52" t="s">
        <v>335</v>
      </c>
      <c r="B38" s="59" t="s">
        <v>103</v>
      </c>
      <c r="C38" s="70">
        <v>0</v>
      </c>
      <c r="D38" s="89">
        <f t="shared" ref="D38:D55" si="9">$I38*C38/100</f>
        <v>0</v>
      </c>
      <c r="E38" s="78">
        <v>100</v>
      </c>
      <c r="F38" s="89">
        <f t="shared" si="7"/>
        <v>0</v>
      </c>
      <c r="G38" s="78">
        <v>0</v>
      </c>
      <c r="H38" s="89">
        <f t="shared" si="8"/>
        <v>0</v>
      </c>
      <c r="I38" s="83">
        <f>'2024-ΠΡΟΫΠ ΑΝΑ ΒΟΜ'!G3</f>
        <v>0</v>
      </c>
    </row>
    <row r="39" spans="1:9" ht="15">
      <c r="A39" s="52" t="s">
        <v>335</v>
      </c>
      <c r="B39" s="59" t="s">
        <v>104</v>
      </c>
      <c r="C39" s="70">
        <v>100</v>
      </c>
      <c r="D39" s="89">
        <f t="shared" si="9"/>
        <v>0</v>
      </c>
      <c r="E39" s="78">
        <v>0</v>
      </c>
      <c r="F39" s="89">
        <f t="shared" si="7"/>
        <v>0</v>
      </c>
      <c r="G39" s="78">
        <v>0</v>
      </c>
      <c r="H39" s="89">
        <f t="shared" si="8"/>
        <v>0</v>
      </c>
      <c r="I39" s="83">
        <f>'2024-ΠΡΟΫΠ ΑΝΑ ΒΟΜ'!G5</f>
        <v>0</v>
      </c>
    </row>
    <row r="40" spans="1:9" ht="15">
      <c r="A40" s="50" t="s">
        <v>293</v>
      </c>
      <c r="B40" s="59" t="s">
        <v>91</v>
      </c>
      <c r="C40" s="70">
        <v>25</v>
      </c>
      <c r="D40" s="89">
        <f t="shared" si="9"/>
        <v>0</v>
      </c>
      <c r="E40" s="78">
        <v>75</v>
      </c>
      <c r="F40" s="89">
        <f t="shared" si="7"/>
        <v>0</v>
      </c>
      <c r="G40" s="78">
        <v>0</v>
      </c>
      <c r="H40" s="89">
        <f t="shared" si="8"/>
        <v>0</v>
      </c>
      <c r="I40" s="83">
        <f>'2024-ΠΡΟΫΠ ΑΝΑ ΒΟΜ'!G6</f>
        <v>0</v>
      </c>
    </row>
    <row r="41" spans="1:9" ht="15">
      <c r="A41" s="50" t="s">
        <v>293</v>
      </c>
      <c r="B41" s="59" t="s">
        <v>89</v>
      </c>
      <c r="C41" s="70">
        <v>25</v>
      </c>
      <c r="D41" s="89">
        <f t="shared" si="9"/>
        <v>0</v>
      </c>
      <c r="E41" s="78">
        <v>75</v>
      </c>
      <c r="F41" s="89">
        <f t="shared" si="7"/>
        <v>0</v>
      </c>
      <c r="G41" s="78">
        <v>0</v>
      </c>
      <c r="H41" s="89">
        <f t="shared" si="8"/>
        <v>0</v>
      </c>
      <c r="I41" s="83">
        <f>'2024-ΠΡΟΫΠ ΑΝΑ ΒΟΜ'!G7</f>
        <v>0</v>
      </c>
    </row>
    <row r="42" spans="1:9" ht="15">
      <c r="A42" s="50" t="s">
        <v>293</v>
      </c>
      <c r="B42" s="59" t="s">
        <v>88</v>
      </c>
      <c r="C42" s="70">
        <v>25</v>
      </c>
      <c r="D42" s="89">
        <f t="shared" si="9"/>
        <v>0</v>
      </c>
      <c r="E42" s="78">
        <v>75</v>
      </c>
      <c r="F42" s="89">
        <f t="shared" si="7"/>
        <v>0</v>
      </c>
      <c r="G42" s="78">
        <v>0</v>
      </c>
      <c r="H42" s="89">
        <f t="shared" si="8"/>
        <v>0</v>
      </c>
      <c r="I42" s="83">
        <f>'2024-ΠΡΟΫΠ ΑΝΑ ΒΟΜ'!G8</f>
        <v>0</v>
      </c>
    </row>
    <row r="43" spans="1:9" ht="15">
      <c r="A43" s="50" t="s">
        <v>293</v>
      </c>
      <c r="B43" s="59" t="s">
        <v>105</v>
      </c>
      <c r="C43" s="70">
        <v>0</v>
      </c>
      <c r="D43" s="89">
        <f t="shared" si="9"/>
        <v>0</v>
      </c>
      <c r="E43" s="78">
        <v>0</v>
      </c>
      <c r="F43" s="89">
        <f t="shared" si="7"/>
        <v>0</v>
      </c>
      <c r="G43" s="78">
        <v>100</v>
      </c>
      <c r="H43" s="89">
        <f t="shared" si="8"/>
        <v>0</v>
      </c>
      <c r="I43" s="83">
        <f>'2024-ΠΡΟΫΠ ΑΝΑ ΒΟΜ'!G9</f>
        <v>0</v>
      </c>
    </row>
    <row r="44" spans="1:9" ht="15">
      <c r="A44" s="50" t="s">
        <v>293</v>
      </c>
      <c r="B44" s="59" t="s">
        <v>90</v>
      </c>
      <c r="C44" s="70">
        <v>25</v>
      </c>
      <c r="D44" s="89">
        <f t="shared" si="9"/>
        <v>0</v>
      </c>
      <c r="E44" s="78">
        <v>75</v>
      </c>
      <c r="F44" s="89">
        <f t="shared" si="7"/>
        <v>0</v>
      </c>
      <c r="G44" s="78">
        <v>0</v>
      </c>
      <c r="H44" s="89">
        <f t="shared" si="8"/>
        <v>0</v>
      </c>
      <c r="I44" s="83">
        <f>'2024-ΠΡΟΫΠ ΑΝΑ ΒΟΜ'!G10</f>
        <v>0</v>
      </c>
    </row>
    <row r="45" spans="1:9" ht="15">
      <c r="A45" s="50" t="s">
        <v>293</v>
      </c>
      <c r="B45" s="59" t="s">
        <v>92</v>
      </c>
      <c r="C45" s="70">
        <v>25</v>
      </c>
      <c r="D45" s="89">
        <f t="shared" si="9"/>
        <v>-6</v>
      </c>
      <c r="E45" s="78">
        <v>75</v>
      </c>
      <c r="F45" s="89">
        <f t="shared" si="7"/>
        <v>-18</v>
      </c>
      <c r="G45" s="78">
        <v>0</v>
      </c>
      <c r="H45" s="89">
        <f t="shared" si="8"/>
        <v>0</v>
      </c>
      <c r="I45" s="83">
        <f>'2024-ΠΡΟΫΠ ΑΝΑ ΒΟΜ'!G11</f>
        <v>-24</v>
      </c>
    </row>
    <row r="46" spans="1:9" ht="15">
      <c r="A46" s="50" t="s">
        <v>293</v>
      </c>
      <c r="B46" s="59" t="s">
        <v>93</v>
      </c>
      <c r="C46" s="70">
        <v>25</v>
      </c>
      <c r="D46" s="89">
        <f t="shared" si="9"/>
        <v>0</v>
      </c>
      <c r="E46" s="78">
        <v>75</v>
      </c>
      <c r="F46" s="89">
        <f t="shared" si="7"/>
        <v>0</v>
      </c>
      <c r="G46" s="78">
        <v>0</v>
      </c>
      <c r="H46" s="89">
        <f t="shared" si="8"/>
        <v>0</v>
      </c>
      <c r="I46" s="83">
        <f>'2024-ΠΡΟΫΠ ΑΝΑ ΒΟΜ'!G12</f>
        <v>0</v>
      </c>
    </row>
    <row r="47" spans="1:9" ht="15">
      <c r="A47" s="50" t="s">
        <v>293</v>
      </c>
      <c r="B47" s="59" t="s">
        <v>94</v>
      </c>
      <c r="C47" s="70">
        <v>25</v>
      </c>
      <c r="D47" s="89">
        <f t="shared" si="9"/>
        <v>0</v>
      </c>
      <c r="E47" s="78">
        <v>75</v>
      </c>
      <c r="F47" s="89">
        <f t="shared" si="7"/>
        <v>0</v>
      </c>
      <c r="G47" s="78">
        <v>0</v>
      </c>
      <c r="H47" s="89">
        <f t="shared" si="8"/>
        <v>0</v>
      </c>
      <c r="I47" s="83">
        <f>'2024-ΠΡΟΫΠ ΑΝΑ ΒΟΜ'!G13</f>
        <v>0</v>
      </c>
    </row>
    <row r="48" spans="1:9" ht="15">
      <c r="A48" s="53" t="s">
        <v>620</v>
      </c>
      <c r="B48" s="59" t="s">
        <v>95</v>
      </c>
      <c r="C48" s="70">
        <v>25</v>
      </c>
      <c r="D48" s="89">
        <f t="shared" si="9"/>
        <v>0</v>
      </c>
      <c r="E48" s="78">
        <v>75</v>
      </c>
      <c r="F48" s="89">
        <f t="shared" si="7"/>
        <v>0</v>
      </c>
      <c r="G48" s="78">
        <v>0</v>
      </c>
      <c r="H48" s="89">
        <f t="shared" si="8"/>
        <v>0</v>
      </c>
      <c r="I48" s="83">
        <f>'2024-ΠΡΟΫΠ ΑΝΑ ΒΟΜ'!G14</f>
        <v>0</v>
      </c>
    </row>
    <row r="49" spans="1:9" ht="24">
      <c r="A49" s="53" t="s">
        <v>620</v>
      </c>
      <c r="B49" s="60" t="s">
        <v>106</v>
      </c>
      <c r="C49" s="70">
        <v>0</v>
      </c>
      <c r="D49" s="89">
        <f t="shared" si="9"/>
        <v>0</v>
      </c>
      <c r="E49" s="78">
        <v>100</v>
      </c>
      <c r="F49" s="89">
        <f t="shared" si="7"/>
        <v>0</v>
      </c>
      <c r="G49" s="78">
        <v>0</v>
      </c>
      <c r="H49" s="89">
        <f t="shared" si="8"/>
        <v>0</v>
      </c>
      <c r="I49" s="83">
        <f>'2024-ΠΡΟΫΠ ΑΝΑ ΒΟΜ'!G15</f>
        <v>0</v>
      </c>
    </row>
    <row r="50" spans="1:9" ht="22.5">
      <c r="A50" s="53" t="s">
        <v>620</v>
      </c>
      <c r="B50" s="61" t="s">
        <v>656</v>
      </c>
      <c r="C50" s="70">
        <v>25</v>
      </c>
      <c r="D50" s="89">
        <f t="shared" si="9"/>
        <v>-1274.3625</v>
      </c>
      <c r="E50" s="78">
        <v>75</v>
      </c>
      <c r="F50" s="89">
        <f t="shared" si="7"/>
        <v>-3823.0875000000001</v>
      </c>
      <c r="G50" s="78">
        <v>0</v>
      </c>
      <c r="H50" s="89">
        <f t="shared" si="8"/>
        <v>0</v>
      </c>
      <c r="I50" s="83">
        <f>'2024-ΠΡΟΫΠ ΑΝΑ ΒΟΜ'!G16</f>
        <v>-5097.45</v>
      </c>
    </row>
    <row r="51" spans="1:9" ht="22.5">
      <c r="A51" s="52" t="s">
        <v>335</v>
      </c>
      <c r="B51" s="62" t="s">
        <v>655</v>
      </c>
      <c r="C51" s="70">
        <v>25</v>
      </c>
      <c r="D51" s="89">
        <f t="shared" si="9"/>
        <v>-3142.5</v>
      </c>
      <c r="E51" s="78">
        <v>75</v>
      </c>
      <c r="F51" s="89">
        <f t="shared" si="7"/>
        <v>-9427.5</v>
      </c>
      <c r="G51" s="78">
        <v>0</v>
      </c>
      <c r="H51" s="89">
        <f t="shared" si="8"/>
        <v>0</v>
      </c>
      <c r="I51" s="83">
        <f>'2024-ΠΡΟΫΠ ΑΝΑ ΒΟΜ'!G17</f>
        <v>-12570</v>
      </c>
    </row>
    <row r="52" spans="1:9" ht="15">
      <c r="A52" s="53" t="s">
        <v>620</v>
      </c>
      <c r="B52" s="59" t="s">
        <v>108</v>
      </c>
      <c r="C52" s="70">
        <v>0</v>
      </c>
      <c r="D52" s="89">
        <f t="shared" si="9"/>
        <v>0</v>
      </c>
      <c r="E52" s="78">
        <v>100</v>
      </c>
      <c r="F52" s="89">
        <f t="shared" si="7"/>
        <v>0</v>
      </c>
      <c r="G52" s="78">
        <v>0</v>
      </c>
      <c r="H52" s="89">
        <f t="shared" si="8"/>
        <v>0</v>
      </c>
      <c r="I52" s="83">
        <f>'2024-ΠΡΟΫΠ ΑΝΑ ΒΟΜ'!G18</f>
        <v>0</v>
      </c>
    </row>
    <row r="53" spans="1:9" ht="25.5">
      <c r="A53" s="50" t="s">
        <v>293</v>
      </c>
      <c r="B53" s="63" t="s">
        <v>657</v>
      </c>
      <c r="C53" s="70">
        <v>0</v>
      </c>
      <c r="D53" s="89">
        <f t="shared" si="9"/>
        <v>0</v>
      </c>
      <c r="E53" s="78">
        <v>0</v>
      </c>
      <c r="F53" s="89">
        <f t="shared" si="7"/>
        <v>0</v>
      </c>
      <c r="G53" s="78">
        <v>100</v>
      </c>
      <c r="H53" s="89">
        <f t="shared" si="8"/>
        <v>0</v>
      </c>
      <c r="I53" s="83">
        <f>'2024-ΠΡΟΫΠ ΑΝΑ ΒΟΜ'!G19</f>
        <v>0</v>
      </c>
    </row>
    <row r="54" spans="1:9" ht="25.5">
      <c r="A54" s="52" t="s">
        <v>335</v>
      </c>
      <c r="B54" s="59" t="s">
        <v>96</v>
      </c>
      <c r="C54" s="70">
        <v>0</v>
      </c>
      <c r="D54" s="89">
        <f t="shared" si="9"/>
        <v>0</v>
      </c>
      <c r="E54" s="78">
        <v>0</v>
      </c>
      <c r="F54" s="89">
        <f t="shared" si="7"/>
        <v>0</v>
      </c>
      <c r="G54" s="78">
        <v>100</v>
      </c>
      <c r="H54" s="89">
        <f t="shared" si="8"/>
        <v>0</v>
      </c>
      <c r="I54" s="83">
        <f>'2024-ΠΡΟΫΠ ΑΝΑ ΒΟΜ'!G20</f>
        <v>0</v>
      </c>
    </row>
    <row r="55" spans="1:9" ht="15.75" thickBot="1">
      <c r="A55" s="53" t="s">
        <v>620</v>
      </c>
      <c r="B55" s="64" t="s">
        <v>110</v>
      </c>
      <c r="C55" s="70">
        <v>25</v>
      </c>
      <c r="D55" s="89">
        <f t="shared" si="9"/>
        <v>-1596.675</v>
      </c>
      <c r="E55" s="78">
        <v>75</v>
      </c>
      <c r="F55" s="89">
        <f t="shared" si="7"/>
        <v>-4790.0249999999996</v>
      </c>
      <c r="G55" s="78">
        <v>0</v>
      </c>
      <c r="H55" s="89">
        <f t="shared" si="8"/>
        <v>0</v>
      </c>
      <c r="I55" s="83">
        <f>'2024-ΠΡΟΫΠ ΑΝΑ ΒΟΜ'!G21</f>
        <v>-6386.7</v>
      </c>
    </row>
    <row r="56" spans="1:9" ht="15.75" thickBot="1">
      <c r="A56" s="54"/>
      <c r="B56" s="65" t="s">
        <v>622</v>
      </c>
      <c r="C56" s="71"/>
      <c r="D56" s="90">
        <f>SUM(D37:D55)</f>
        <v>-6019.5375000000004</v>
      </c>
      <c r="E56" s="79"/>
      <c r="F56" s="90">
        <f>SUM(F37:F55)</f>
        <v>-18058.612499999999</v>
      </c>
      <c r="G56" s="79"/>
      <c r="H56" s="90">
        <f>SUM(H37:H55)</f>
        <v>0</v>
      </c>
      <c r="I56" s="84">
        <f>SUM(I37:I55)</f>
        <v>-24078.15</v>
      </c>
    </row>
    <row r="57" spans="1:9" ht="15">
      <c r="A57" s="50" t="s">
        <v>293</v>
      </c>
      <c r="B57" s="66" t="s">
        <v>623</v>
      </c>
      <c r="C57" s="86">
        <v>0</v>
      </c>
      <c r="D57" s="91" t="e">
        <f t="shared" ref="D57:D61" si="10">$I57*C57/100</f>
        <v>#REF!</v>
      </c>
      <c r="E57" s="92">
        <v>100</v>
      </c>
      <c r="F57" s="91" t="e">
        <f t="shared" ref="F57:F61" si="11">$I57*E57/100</f>
        <v>#REF!</v>
      </c>
      <c r="G57" s="92">
        <v>0</v>
      </c>
      <c r="H57" s="91" t="e">
        <f t="shared" ref="H57:H61" si="12">$I57*G57/100</f>
        <v>#REF!</v>
      </c>
      <c r="I57" s="93" t="e">
        <f>'2024-ΠΡΟΫΠ ΑΝΑ ΒΟΜ'!#REF!</f>
        <v>#REF!</v>
      </c>
    </row>
    <row r="58" spans="1:9" ht="15">
      <c r="A58" s="50" t="s">
        <v>293</v>
      </c>
      <c r="B58" s="66" t="s">
        <v>101</v>
      </c>
      <c r="C58" s="51">
        <v>0</v>
      </c>
      <c r="D58" s="91">
        <f t="shared" si="10"/>
        <v>0</v>
      </c>
      <c r="E58" s="92">
        <v>100</v>
      </c>
      <c r="F58" s="91">
        <f t="shared" si="11"/>
        <v>0</v>
      </c>
      <c r="G58" s="92">
        <v>0</v>
      </c>
      <c r="H58" s="91">
        <f t="shared" si="12"/>
        <v>0</v>
      </c>
      <c r="I58" s="93">
        <f>'2024-ΠΡΟΫΠ ΑΝΑ ΒΟΜ'!G23</f>
        <v>0</v>
      </c>
    </row>
    <row r="59" spans="1:9" ht="15">
      <c r="A59" s="50" t="s">
        <v>293</v>
      </c>
      <c r="B59" s="66" t="s">
        <v>99</v>
      </c>
      <c r="C59" s="51">
        <v>0</v>
      </c>
      <c r="D59" s="91">
        <f t="shared" si="10"/>
        <v>0</v>
      </c>
      <c r="E59" s="92">
        <v>0</v>
      </c>
      <c r="F59" s="91">
        <f t="shared" si="11"/>
        <v>0</v>
      </c>
      <c r="G59" s="92">
        <v>100</v>
      </c>
      <c r="H59" s="91">
        <f t="shared" si="12"/>
        <v>0</v>
      </c>
      <c r="I59" s="93">
        <f>'2024-ΠΡΟΫΠ ΑΝΑ ΒΟΜ'!G24</f>
        <v>0</v>
      </c>
    </row>
    <row r="60" spans="1:9" ht="15">
      <c r="A60" s="50" t="s">
        <v>293</v>
      </c>
      <c r="B60" s="66" t="s">
        <v>98</v>
      </c>
      <c r="C60" s="51">
        <v>0</v>
      </c>
      <c r="D60" s="91">
        <f t="shared" si="10"/>
        <v>0</v>
      </c>
      <c r="E60" s="92">
        <v>100</v>
      </c>
      <c r="F60" s="91">
        <f t="shared" si="11"/>
        <v>0</v>
      </c>
      <c r="G60" s="92">
        <v>0</v>
      </c>
      <c r="H60" s="91">
        <f t="shared" si="12"/>
        <v>0</v>
      </c>
      <c r="I60" s="93">
        <f>'2024-ΠΡΟΫΠ ΑΝΑ ΒΟΜ'!G25</f>
        <v>0</v>
      </c>
    </row>
    <row r="61" spans="1:9" ht="15.75" thickBot="1">
      <c r="A61" s="110" t="s">
        <v>293</v>
      </c>
      <c r="B61" s="111" t="s">
        <v>733</v>
      </c>
      <c r="C61" s="114">
        <v>0</v>
      </c>
      <c r="D61" s="91">
        <f t="shared" si="10"/>
        <v>0</v>
      </c>
      <c r="E61" s="92">
        <v>0</v>
      </c>
      <c r="F61" s="91">
        <f t="shared" si="11"/>
        <v>0</v>
      </c>
      <c r="G61" s="92">
        <v>100</v>
      </c>
      <c r="H61" s="91">
        <f t="shared" si="12"/>
        <v>0</v>
      </c>
      <c r="I61" s="93">
        <f>'2024-ΠΡΟΫΠ ΑΝΑ ΒΟΜ'!G26</f>
        <v>0</v>
      </c>
    </row>
    <row r="62" spans="1:9" ht="13.5" thickBot="1">
      <c r="B62" s="67" t="s">
        <v>647</v>
      </c>
      <c r="C62" s="55"/>
      <c r="D62" s="55" t="e">
        <f>SUM(D56:D61)</f>
        <v>#REF!</v>
      </c>
      <c r="E62" s="55"/>
      <c r="F62" s="55" t="e">
        <f t="shared" ref="F62:I62" si="13">SUM(F56:F61)</f>
        <v>#REF!</v>
      </c>
      <c r="G62" s="55"/>
      <c r="H62" s="55" t="e">
        <f t="shared" si="13"/>
        <v>#REF!</v>
      </c>
      <c r="I62" s="55" t="e">
        <f t="shared" si="13"/>
        <v>#REF!</v>
      </c>
    </row>
    <row r="63" spans="1:9" ht="13.5" thickBot="1"/>
    <row r="64" spans="1:9" ht="15">
      <c r="A64" s="48"/>
      <c r="B64" s="49" t="s">
        <v>649</v>
      </c>
      <c r="C64" s="69"/>
      <c r="D64" s="87" t="s">
        <v>640</v>
      </c>
      <c r="E64" s="69"/>
      <c r="F64" s="87" t="s">
        <v>641</v>
      </c>
      <c r="G64" s="69"/>
      <c r="H64" s="87" t="s">
        <v>642</v>
      </c>
      <c r="I64" s="81" t="s">
        <v>619</v>
      </c>
    </row>
    <row r="65" spans="1:9" ht="15">
      <c r="A65" s="48"/>
      <c r="B65" s="49"/>
      <c r="C65" s="68" t="s">
        <v>643</v>
      </c>
      <c r="D65" s="88" t="s">
        <v>644</v>
      </c>
      <c r="E65" s="68" t="s">
        <v>643</v>
      </c>
      <c r="F65" s="88" t="s">
        <v>644</v>
      </c>
      <c r="G65" s="68" t="s">
        <v>645</v>
      </c>
      <c r="H65" s="88" t="s">
        <v>644</v>
      </c>
      <c r="I65" s="82"/>
    </row>
    <row r="66" spans="1:9" ht="25.5">
      <c r="A66" s="50" t="s">
        <v>293</v>
      </c>
      <c r="B66" s="59" t="s">
        <v>646</v>
      </c>
      <c r="C66" s="70">
        <v>100</v>
      </c>
      <c r="D66" s="89">
        <f>$I66*C66/100</f>
        <v>0</v>
      </c>
      <c r="E66" s="78">
        <v>0</v>
      </c>
      <c r="F66" s="89">
        <f t="shared" ref="F66:F84" si="14">$I66*E66/100</f>
        <v>0</v>
      </c>
      <c r="G66" s="78">
        <v>0</v>
      </c>
      <c r="H66" s="89">
        <f t="shared" ref="H66:H84" si="15">$I66*G66/100</f>
        <v>0</v>
      </c>
      <c r="I66" s="83">
        <f>'2024-ΠΡΟΫΠ ΑΝΑ ΒΟΜ'!F2</f>
        <v>0</v>
      </c>
    </row>
    <row r="67" spans="1:9" ht="15">
      <c r="A67" s="52" t="s">
        <v>335</v>
      </c>
      <c r="B67" s="59" t="s">
        <v>103</v>
      </c>
      <c r="C67" s="70">
        <v>0</v>
      </c>
      <c r="D67" s="89">
        <f t="shared" ref="D67:D84" si="16">$I67*C67/100</f>
        <v>0</v>
      </c>
      <c r="E67" s="78">
        <v>100</v>
      </c>
      <c r="F67" s="89">
        <f t="shared" si="14"/>
        <v>0</v>
      </c>
      <c r="G67" s="78">
        <v>0</v>
      </c>
      <c r="H67" s="89">
        <f t="shared" si="15"/>
        <v>0</v>
      </c>
      <c r="I67" s="83">
        <f>'2024-ΠΡΟΫΠ ΑΝΑ ΒΟΜ'!F3</f>
        <v>0</v>
      </c>
    </row>
    <row r="68" spans="1:9" ht="15">
      <c r="A68" s="52" t="s">
        <v>335</v>
      </c>
      <c r="B68" s="59" t="s">
        <v>104</v>
      </c>
      <c r="C68" s="70">
        <v>100</v>
      </c>
      <c r="D68" s="89">
        <f t="shared" si="16"/>
        <v>0</v>
      </c>
      <c r="E68" s="78">
        <v>0</v>
      </c>
      <c r="F68" s="89">
        <f t="shared" si="14"/>
        <v>0</v>
      </c>
      <c r="G68" s="78">
        <v>0</v>
      </c>
      <c r="H68" s="89">
        <f t="shared" si="15"/>
        <v>0</v>
      </c>
      <c r="I68" s="83">
        <f>'2024-ΠΡΟΫΠ ΑΝΑ ΒΟΜ'!F5</f>
        <v>0</v>
      </c>
    </row>
    <row r="69" spans="1:9" ht="15">
      <c r="A69" s="50" t="s">
        <v>293</v>
      </c>
      <c r="B69" s="59" t="s">
        <v>91</v>
      </c>
      <c r="C69" s="70">
        <v>25</v>
      </c>
      <c r="D69" s="89">
        <f t="shared" si="16"/>
        <v>0</v>
      </c>
      <c r="E69" s="78">
        <v>75</v>
      </c>
      <c r="F69" s="89">
        <f t="shared" si="14"/>
        <v>0</v>
      </c>
      <c r="G69" s="78">
        <v>0</v>
      </c>
      <c r="H69" s="89">
        <f t="shared" si="15"/>
        <v>0</v>
      </c>
      <c r="I69" s="83">
        <f>'2024-ΠΡΟΫΠ ΑΝΑ ΒΟΜ'!F6</f>
        <v>0</v>
      </c>
    </row>
    <row r="70" spans="1:9" ht="15">
      <c r="A70" s="50" t="s">
        <v>293</v>
      </c>
      <c r="B70" s="59" t="s">
        <v>89</v>
      </c>
      <c r="C70" s="70">
        <v>25</v>
      </c>
      <c r="D70" s="89">
        <f t="shared" si="16"/>
        <v>0</v>
      </c>
      <c r="E70" s="78">
        <v>75</v>
      </c>
      <c r="F70" s="89">
        <f t="shared" si="14"/>
        <v>0</v>
      </c>
      <c r="G70" s="78">
        <v>0</v>
      </c>
      <c r="H70" s="89">
        <f t="shared" si="15"/>
        <v>0</v>
      </c>
      <c r="I70" s="83">
        <f>'2024-ΠΡΟΫΠ ΑΝΑ ΒΟΜ'!F7</f>
        <v>0</v>
      </c>
    </row>
    <row r="71" spans="1:9" ht="15">
      <c r="A71" s="50" t="s">
        <v>293</v>
      </c>
      <c r="B71" s="59" t="s">
        <v>88</v>
      </c>
      <c r="C71" s="70">
        <v>25</v>
      </c>
      <c r="D71" s="89">
        <f t="shared" si="16"/>
        <v>0</v>
      </c>
      <c r="E71" s="78">
        <v>75</v>
      </c>
      <c r="F71" s="89">
        <f t="shared" si="14"/>
        <v>0</v>
      </c>
      <c r="G71" s="78">
        <v>0</v>
      </c>
      <c r="H71" s="89">
        <f t="shared" si="15"/>
        <v>0</v>
      </c>
      <c r="I71" s="83">
        <f>'2024-ΠΡΟΫΠ ΑΝΑ ΒΟΜ'!F8</f>
        <v>0</v>
      </c>
    </row>
    <row r="72" spans="1:9" ht="15">
      <c r="A72" s="50" t="s">
        <v>293</v>
      </c>
      <c r="B72" s="59" t="s">
        <v>105</v>
      </c>
      <c r="C72" s="70">
        <v>0</v>
      </c>
      <c r="D72" s="89">
        <f t="shared" si="16"/>
        <v>0</v>
      </c>
      <c r="E72" s="78">
        <v>0</v>
      </c>
      <c r="F72" s="89">
        <f t="shared" si="14"/>
        <v>0</v>
      </c>
      <c r="G72" s="78">
        <v>100</v>
      </c>
      <c r="H72" s="89">
        <f t="shared" si="15"/>
        <v>9000</v>
      </c>
      <c r="I72" s="83">
        <f>'2024-ΠΡΟΫΠ ΑΝΑ ΒΟΜ'!F9</f>
        <v>9000</v>
      </c>
    </row>
    <row r="73" spans="1:9" ht="15">
      <c r="A73" s="50" t="s">
        <v>293</v>
      </c>
      <c r="B73" s="59" t="s">
        <v>90</v>
      </c>
      <c r="C73" s="70">
        <v>25</v>
      </c>
      <c r="D73" s="89">
        <f t="shared" si="16"/>
        <v>-1000</v>
      </c>
      <c r="E73" s="78">
        <v>75</v>
      </c>
      <c r="F73" s="89">
        <f t="shared" si="14"/>
        <v>-3000</v>
      </c>
      <c r="G73" s="78">
        <v>0</v>
      </c>
      <c r="H73" s="89">
        <f t="shared" si="15"/>
        <v>0</v>
      </c>
      <c r="I73" s="83">
        <f>'2024-ΠΡΟΫΠ ΑΝΑ ΒΟΜ'!F10</f>
        <v>-4000</v>
      </c>
    </row>
    <row r="74" spans="1:9" ht="15">
      <c r="A74" s="50" t="s">
        <v>293</v>
      </c>
      <c r="B74" s="59" t="s">
        <v>92</v>
      </c>
      <c r="C74" s="70">
        <v>25</v>
      </c>
      <c r="D74" s="89">
        <f t="shared" si="16"/>
        <v>0</v>
      </c>
      <c r="E74" s="78">
        <v>75</v>
      </c>
      <c r="F74" s="89">
        <f t="shared" si="14"/>
        <v>0</v>
      </c>
      <c r="G74" s="78">
        <v>0</v>
      </c>
      <c r="H74" s="89">
        <f t="shared" si="15"/>
        <v>0</v>
      </c>
      <c r="I74" s="83">
        <f>'2024-ΠΡΟΫΠ ΑΝΑ ΒΟΜ'!F11</f>
        <v>0</v>
      </c>
    </row>
    <row r="75" spans="1:9" ht="15">
      <c r="A75" s="50" t="s">
        <v>293</v>
      </c>
      <c r="B75" s="59" t="s">
        <v>93</v>
      </c>
      <c r="C75" s="70">
        <v>25</v>
      </c>
      <c r="D75" s="89">
        <f t="shared" si="16"/>
        <v>0</v>
      </c>
      <c r="E75" s="78">
        <v>75</v>
      </c>
      <c r="F75" s="89">
        <f t="shared" si="14"/>
        <v>0</v>
      </c>
      <c r="G75" s="78">
        <v>0</v>
      </c>
      <c r="H75" s="89">
        <f t="shared" si="15"/>
        <v>0</v>
      </c>
      <c r="I75" s="83">
        <f>'2024-ΠΡΟΫΠ ΑΝΑ ΒΟΜ'!F12</f>
        <v>0</v>
      </c>
    </row>
    <row r="76" spans="1:9" ht="15">
      <c r="A76" s="50" t="s">
        <v>293</v>
      </c>
      <c r="B76" s="59" t="s">
        <v>94</v>
      </c>
      <c r="C76" s="70">
        <v>25</v>
      </c>
      <c r="D76" s="89">
        <f t="shared" si="16"/>
        <v>0</v>
      </c>
      <c r="E76" s="78">
        <v>75</v>
      </c>
      <c r="F76" s="89">
        <f t="shared" si="14"/>
        <v>0</v>
      </c>
      <c r="G76" s="78">
        <v>0</v>
      </c>
      <c r="H76" s="89">
        <f t="shared" si="15"/>
        <v>0</v>
      </c>
      <c r="I76" s="83">
        <f>'2024-ΠΡΟΫΠ ΑΝΑ ΒΟΜ'!F13</f>
        <v>0</v>
      </c>
    </row>
    <row r="77" spans="1:9" ht="15">
      <c r="A77" s="53" t="s">
        <v>620</v>
      </c>
      <c r="B77" s="59" t="s">
        <v>95</v>
      </c>
      <c r="C77" s="70">
        <v>25</v>
      </c>
      <c r="D77" s="89">
        <f t="shared" si="16"/>
        <v>0</v>
      </c>
      <c r="E77" s="78">
        <v>75</v>
      </c>
      <c r="F77" s="89">
        <f t="shared" si="14"/>
        <v>0</v>
      </c>
      <c r="G77" s="78">
        <v>0</v>
      </c>
      <c r="H77" s="89">
        <f t="shared" si="15"/>
        <v>0</v>
      </c>
      <c r="I77" s="83">
        <f>'2024-ΠΡΟΫΠ ΑΝΑ ΒΟΜ'!F14</f>
        <v>0</v>
      </c>
    </row>
    <row r="78" spans="1:9" ht="24">
      <c r="A78" s="53" t="s">
        <v>620</v>
      </c>
      <c r="B78" s="60" t="s">
        <v>106</v>
      </c>
      <c r="C78" s="70">
        <v>0</v>
      </c>
      <c r="D78" s="89">
        <f t="shared" si="16"/>
        <v>0</v>
      </c>
      <c r="E78" s="78">
        <v>100</v>
      </c>
      <c r="F78" s="89">
        <f t="shared" si="14"/>
        <v>0</v>
      </c>
      <c r="G78" s="78">
        <v>0</v>
      </c>
      <c r="H78" s="89">
        <f t="shared" si="15"/>
        <v>0</v>
      </c>
      <c r="I78" s="83">
        <f>'2024-ΠΡΟΫΠ ΑΝΑ ΒΟΜ'!F15</f>
        <v>0</v>
      </c>
    </row>
    <row r="79" spans="1:9" ht="22.5">
      <c r="A79" s="53" t="s">
        <v>620</v>
      </c>
      <c r="B79" s="61" t="s">
        <v>656</v>
      </c>
      <c r="C79" s="70">
        <v>25</v>
      </c>
      <c r="D79" s="89">
        <f t="shared" si="16"/>
        <v>625</v>
      </c>
      <c r="E79" s="78">
        <v>75</v>
      </c>
      <c r="F79" s="89">
        <f t="shared" si="14"/>
        <v>1875</v>
      </c>
      <c r="G79" s="78">
        <v>0</v>
      </c>
      <c r="H79" s="89">
        <f t="shared" si="15"/>
        <v>0</v>
      </c>
      <c r="I79" s="83">
        <f>'2024-ΠΡΟΫΠ ΑΝΑ ΒΟΜ'!F16</f>
        <v>2500</v>
      </c>
    </row>
    <row r="80" spans="1:9" ht="22.5">
      <c r="A80" s="52" t="s">
        <v>335</v>
      </c>
      <c r="B80" s="62" t="s">
        <v>655</v>
      </c>
      <c r="C80" s="70">
        <v>25</v>
      </c>
      <c r="D80" s="89">
        <f t="shared" si="16"/>
        <v>-1000</v>
      </c>
      <c r="E80" s="78">
        <v>75</v>
      </c>
      <c r="F80" s="89">
        <f t="shared" si="14"/>
        <v>-3000</v>
      </c>
      <c r="G80" s="78">
        <v>0</v>
      </c>
      <c r="H80" s="89">
        <f t="shared" si="15"/>
        <v>0</v>
      </c>
      <c r="I80" s="83">
        <f>'2024-ΠΡΟΫΠ ΑΝΑ ΒΟΜ'!F17</f>
        <v>-4000</v>
      </c>
    </row>
    <row r="81" spans="1:9" ht="15">
      <c r="A81" s="53" t="s">
        <v>620</v>
      </c>
      <c r="B81" s="59" t="s">
        <v>108</v>
      </c>
      <c r="C81" s="70">
        <v>0</v>
      </c>
      <c r="D81" s="89">
        <f t="shared" si="16"/>
        <v>0</v>
      </c>
      <c r="E81" s="78">
        <v>100</v>
      </c>
      <c r="F81" s="89">
        <f t="shared" si="14"/>
        <v>0</v>
      </c>
      <c r="G81" s="78">
        <v>0</v>
      </c>
      <c r="H81" s="89">
        <f t="shared" si="15"/>
        <v>0</v>
      </c>
      <c r="I81" s="83">
        <f>'2024-ΠΡΟΫΠ ΑΝΑ ΒΟΜ'!F18</f>
        <v>0</v>
      </c>
    </row>
    <row r="82" spans="1:9" ht="25.5">
      <c r="A82" s="50" t="s">
        <v>293</v>
      </c>
      <c r="B82" s="63" t="s">
        <v>657</v>
      </c>
      <c r="C82" s="70">
        <v>0</v>
      </c>
      <c r="D82" s="89">
        <f t="shared" si="16"/>
        <v>0</v>
      </c>
      <c r="E82" s="78">
        <v>0</v>
      </c>
      <c r="F82" s="89">
        <f t="shared" si="14"/>
        <v>0</v>
      </c>
      <c r="G82" s="78">
        <v>100</v>
      </c>
      <c r="H82" s="89">
        <f t="shared" si="15"/>
        <v>-7000</v>
      </c>
      <c r="I82" s="83">
        <f>'2024-ΠΡΟΫΠ ΑΝΑ ΒΟΜ'!F19</f>
        <v>-7000</v>
      </c>
    </row>
    <row r="83" spans="1:9" ht="25.5">
      <c r="A83" s="52" t="s">
        <v>335</v>
      </c>
      <c r="B83" s="59" t="s">
        <v>96</v>
      </c>
      <c r="C83" s="70">
        <v>0</v>
      </c>
      <c r="D83" s="89">
        <f t="shared" si="16"/>
        <v>0</v>
      </c>
      <c r="E83" s="78">
        <v>0</v>
      </c>
      <c r="F83" s="89">
        <f t="shared" si="14"/>
        <v>0</v>
      </c>
      <c r="G83" s="78">
        <v>100</v>
      </c>
      <c r="H83" s="89">
        <f t="shared" si="15"/>
        <v>0</v>
      </c>
      <c r="I83" s="83">
        <f>'2024-ΠΡΟΫΠ ΑΝΑ ΒΟΜ'!F20</f>
        <v>0</v>
      </c>
    </row>
    <row r="84" spans="1:9" ht="15.75" thickBot="1">
      <c r="A84" s="53" t="s">
        <v>620</v>
      </c>
      <c r="B84" s="64" t="s">
        <v>110</v>
      </c>
      <c r="C84" s="70">
        <v>25</v>
      </c>
      <c r="D84" s="89">
        <f t="shared" si="16"/>
        <v>-125</v>
      </c>
      <c r="E84" s="78">
        <v>75</v>
      </c>
      <c r="F84" s="89">
        <f t="shared" si="14"/>
        <v>-375</v>
      </c>
      <c r="G84" s="78">
        <v>0</v>
      </c>
      <c r="H84" s="89">
        <f t="shared" si="15"/>
        <v>0</v>
      </c>
      <c r="I84" s="83">
        <f>'2024-ΠΡΟΫΠ ΑΝΑ ΒΟΜ'!F21</f>
        <v>-500</v>
      </c>
    </row>
    <row r="85" spans="1:9" ht="15.75" thickBot="1">
      <c r="A85" s="54"/>
      <c r="B85" s="65" t="s">
        <v>622</v>
      </c>
      <c r="C85" s="71"/>
      <c r="D85" s="90">
        <f>SUM(D66:D84)</f>
        <v>-1500</v>
      </c>
      <c r="E85" s="79"/>
      <c r="F85" s="90">
        <f>SUM(F66:F84)</f>
        <v>-4500</v>
      </c>
      <c r="G85" s="79"/>
      <c r="H85" s="90">
        <f>SUM(H66:H84)</f>
        <v>2000</v>
      </c>
      <c r="I85" s="84">
        <f>SUM(I66:I84)</f>
        <v>-4000</v>
      </c>
    </row>
    <row r="86" spans="1:9" ht="15">
      <c r="A86" s="50" t="s">
        <v>293</v>
      </c>
      <c r="B86" s="66" t="s">
        <v>623</v>
      </c>
      <c r="C86" s="70">
        <v>0</v>
      </c>
      <c r="D86" s="89" t="e">
        <f t="shared" ref="D86:D90" si="17">$I86*C86/100</f>
        <v>#REF!</v>
      </c>
      <c r="E86" s="78">
        <v>100</v>
      </c>
      <c r="F86" s="89" t="e">
        <f t="shared" ref="F86:F90" si="18">$I86*E86/100</f>
        <v>#REF!</v>
      </c>
      <c r="G86" s="78">
        <v>0</v>
      </c>
      <c r="H86" s="89" t="e">
        <f t="shared" ref="H86:H90" si="19">$I86*G86/100</f>
        <v>#REF!</v>
      </c>
      <c r="I86" s="83" t="e">
        <f>'2024-ΠΡΟΫΠ ΑΝΑ ΒΟΜ'!#REF!</f>
        <v>#REF!</v>
      </c>
    </row>
    <row r="87" spans="1:9" ht="15">
      <c r="A87" s="50" t="s">
        <v>293</v>
      </c>
      <c r="B87" s="66" t="s">
        <v>101</v>
      </c>
      <c r="C87" s="70">
        <v>0</v>
      </c>
      <c r="D87" s="89">
        <f t="shared" si="17"/>
        <v>0</v>
      </c>
      <c r="E87" s="78">
        <v>100</v>
      </c>
      <c r="F87" s="89">
        <f t="shared" si="18"/>
        <v>0</v>
      </c>
      <c r="G87" s="78">
        <v>0</v>
      </c>
      <c r="H87" s="89">
        <f t="shared" si="19"/>
        <v>0</v>
      </c>
      <c r="I87" s="83">
        <f>'2024-ΠΡΟΫΠ ΑΝΑ ΒΟΜ'!F23</f>
        <v>0</v>
      </c>
    </row>
    <row r="88" spans="1:9" ht="15">
      <c r="A88" s="50" t="s">
        <v>293</v>
      </c>
      <c r="B88" s="66" t="s">
        <v>99</v>
      </c>
      <c r="C88" s="70">
        <v>0</v>
      </c>
      <c r="D88" s="89">
        <f t="shared" si="17"/>
        <v>0</v>
      </c>
      <c r="E88" s="78">
        <v>0</v>
      </c>
      <c r="F88" s="89">
        <f t="shared" si="18"/>
        <v>0</v>
      </c>
      <c r="G88" s="78">
        <v>100</v>
      </c>
      <c r="H88" s="89">
        <f t="shared" si="19"/>
        <v>0</v>
      </c>
      <c r="I88" s="83">
        <f>'2024-ΠΡΟΫΠ ΑΝΑ ΒΟΜ'!F24</f>
        <v>0</v>
      </c>
    </row>
    <row r="89" spans="1:9" ht="15">
      <c r="A89" s="50" t="s">
        <v>293</v>
      </c>
      <c r="B89" s="66" t="s">
        <v>98</v>
      </c>
      <c r="C89" s="70">
        <v>0</v>
      </c>
      <c r="D89" s="89">
        <f t="shared" si="17"/>
        <v>0</v>
      </c>
      <c r="E89" s="78">
        <v>100</v>
      </c>
      <c r="F89" s="89">
        <f t="shared" si="18"/>
        <v>0</v>
      </c>
      <c r="G89" s="78">
        <v>0</v>
      </c>
      <c r="H89" s="89">
        <f t="shared" si="19"/>
        <v>0</v>
      </c>
      <c r="I89" s="83">
        <f>'2024-ΠΡΟΫΠ ΑΝΑ ΒΟΜ'!F25</f>
        <v>0</v>
      </c>
    </row>
    <row r="90" spans="1:9" ht="15.75" thickBot="1">
      <c r="A90" s="110" t="s">
        <v>293</v>
      </c>
      <c r="B90" s="111" t="s">
        <v>733</v>
      </c>
      <c r="C90" s="115">
        <v>0</v>
      </c>
      <c r="D90" s="89">
        <f t="shared" si="17"/>
        <v>0</v>
      </c>
      <c r="E90" s="116">
        <v>0</v>
      </c>
      <c r="F90" s="89">
        <f t="shared" si="18"/>
        <v>0</v>
      </c>
      <c r="G90" s="116">
        <v>100</v>
      </c>
      <c r="H90" s="89">
        <f t="shared" si="19"/>
        <v>0</v>
      </c>
      <c r="I90" s="117">
        <f>'2024-ΠΡΟΫΠ ΑΝΑ ΒΟΜ'!F26</f>
        <v>0</v>
      </c>
    </row>
    <row r="91" spans="1:9" ht="15.75" thickBot="1">
      <c r="B91" s="67" t="s">
        <v>647</v>
      </c>
      <c r="C91" s="72"/>
      <c r="D91" s="94" t="e">
        <f>SUM(D85:D90)</f>
        <v>#REF!</v>
      </c>
      <c r="E91" s="72"/>
      <c r="F91" s="94" t="e">
        <f>SUM(F85:F90)</f>
        <v>#REF!</v>
      </c>
      <c r="G91" s="80"/>
      <c r="H91" s="94" t="e">
        <f>SUM(H85:H90)</f>
        <v>#REF!</v>
      </c>
      <c r="I91" s="85" t="e">
        <f>SUM(I85:I90)</f>
        <v>#REF!</v>
      </c>
    </row>
    <row r="92" spans="1:9" ht="13.5" thickBot="1"/>
    <row r="93" spans="1:9" ht="15">
      <c r="A93" s="48"/>
      <c r="B93" s="49" t="s">
        <v>650</v>
      </c>
      <c r="C93" s="69"/>
      <c r="D93" s="87" t="s">
        <v>640</v>
      </c>
      <c r="E93" s="69"/>
      <c r="F93" s="87" t="s">
        <v>641</v>
      </c>
      <c r="G93" s="69"/>
      <c r="H93" s="87" t="s">
        <v>642</v>
      </c>
      <c r="I93" s="81" t="s">
        <v>619</v>
      </c>
    </row>
    <row r="94" spans="1:9" ht="15">
      <c r="A94" s="48"/>
      <c r="B94" s="49"/>
      <c r="C94" s="68" t="s">
        <v>643</v>
      </c>
      <c r="D94" s="88" t="s">
        <v>644</v>
      </c>
      <c r="E94" s="68" t="s">
        <v>643</v>
      </c>
      <c r="F94" s="88" t="s">
        <v>644</v>
      </c>
      <c r="G94" s="68" t="s">
        <v>645</v>
      </c>
      <c r="H94" s="88" t="s">
        <v>644</v>
      </c>
      <c r="I94" s="82"/>
    </row>
    <row r="95" spans="1:9" ht="25.5">
      <c r="A95" s="50" t="s">
        <v>293</v>
      </c>
      <c r="B95" s="59" t="s">
        <v>646</v>
      </c>
      <c r="C95" s="70">
        <v>100</v>
      </c>
      <c r="D95" s="89">
        <f>$I95*C95/100</f>
        <v>0</v>
      </c>
      <c r="E95" s="78">
        <v>0</v>
      </c>
      <c r="F95" s="89">
        <f t="shared" ref="F95:F113" si="20">$I95*E95/100</f>
        <v>0</v>
      </c>
      <c r="G95" s="78">
        <v>0</v>
      </c>
      <c r="H95" s="89">
        <f t="shared" ref="H95:H113" si="21">$I95*G95/100</f>
        <v>0</v>
      </c>
      <c r="I95" s="83">
        <f>'2024-ΠΡΟΫΠ ΑΝΑ ΒΟΜ'!D2</f>
        <v>0</v>
      </c>
    </row>
    <row r="96" spans="1:9" ht="15">
      <c r="A96" s="52" t="s">
        <v>335</v>
      </c>
      <c r="B96" s="59" t="s">
        <v>103</v>
      </c>
      <c r="C96" s="70">
        <v>0</v>
      </c>
      <c r="D96" s="89">
        <f t="shared" ref="D96:D113" si="22">$I96*C96/100</f>
        <v>0</v>
      </c>
      <c r="E96" s="78">
        <v>100</v>
      </c>
      <c r="F96" s="89">
        <f t="shared" si="20"/>
        <v>0</v>
      </c>
      <c r="G96" s="78">
        <v>0</v>
      </c>
      <c r="H96" s="89">
        <f t="shared" si="21"/>
        <v>0</v>
      </c>
      <c r="I96" s="83">
        <f>'2024-ΠΡΟΫΠ ΑΝΑ ΒΟΜ'!D3</f>
        <v>0</v>
      </c>
    </row>
    <row r="97" spans="1:9" ht="15">
      <c r="A97" s="52" t="s">
        <v>335</v>
      </c>
      <c r="B97" s="59" t="s">
        <v>104</v>
      </c>
      <c r="C97" s="70">
        <v>100</v>
      </c>
      <c r="D97" s="89">
        <f t="shared" si="22"/>
        <v>0</v>
      </c>
      <c r="E97" s="78">
        <v>0</v>
      </c>
      <c r="F97" s="89">
        <f t="shared" si="20"/>
        <v>0</v>
      </c>
      <c r="G97" s="78">
        <v>0</v>
      </c>
      <c r="H97" s="89">
        <f t="shared" si="21"/>
        <v>0</v>
      </c>
      <c r="I97" s="83">
        <f>'2024-ΠΡΟΫΠ ΑΝΑ ΒΟΜ'!D5</f>
        <v>0</v>
      </c>
    </row>
    <row r="98" spans="1:9" ht="15">
      <c r="A98" s="50" t="s">
        <v>293</v>
      </c>
      <c r="B98" s="59" t="s">
        <v>91</v>
      </c>
      <c r="C98" s="70">
        <v>25</v>
      </c>
      <c r="D98" s="89">
        <f t="shared" si="22"/>
        <v>0</v>
      </c>
      <c r="E98" s="78">
        <v>75</v>
      </c>
      <c r="F98" s="89">
        <f t="shared" si="20"/>
        <v>0</v>
      </c>
      <c r="G98" s="78">
        <v>0</v>
      </c>
      <c r="H98" s="89">
        <f t="shared" si="21"/>
        <v>0</v>
      </c>
      <c r="I98" s="83">
        <f>'2024-ΠΡΟΫΠ ΑΝΑ ΒΟΜ'!D6</f>
        <v>0</v>
      </c>
    </row>
    <row r="99" spans="1:9" ht="15">
      <c r="A99" s="50" t="s">
        <v>293</v>
      </c>
      <c r="B99" s="59" t="s">
        <v>89</v>
      </c>
      <c r="C99" s="70">
        <v>25</v>
      </c>
      <c r="D99" s="89">
        <f t="shared" si="22"/>
        <v>0</v>
      </c>
      <c r="E99" s="78">
        <v>75</v>
      </c>
      <c r="F99" s="89">
        <f t="shared" si="20"/>
        <v>0</v>
      </c>
      <c r="G99" s="78">
        <v>0</v>
      </c>
      <c r="H99" s="89">
        <f t="shared" si="21"/>
        <v>0</v>
      </c>
      <c r="I99" s="83">
        <f>'2024-ΠΡΟΫΠ ΑΝΑ ΒΟΜ'!D7</f>
        <v>0</v>
      </c>
    </row>
    <row r="100" spans="1:9" ht="15">
      <c r="A100" s="50" t="s">
        <v>293</v>
      </c>
      <c r="B100" s="59" t="s">
        <v>88</v>
      </c>
      <c r="C100" s="70">
        <v>25</v>
      </c>
      <c r="D100" s="89">
        <f t="shared" si="22"/>
        <v>-2128.71</v>
      </c>
      <c r="E100" s="78">
        <v>75</v>
      </c>
      <c r="F100" s="89">
        <f t="shared" si="20"/>
        <v>-6386.13</v>
      </c>
      <c r="G100" s="78">
        <v>0</v>
      </c>
      <c r="H100" s="89">
        <f t="shared" si="21"/>
        <v>0</v>
      </c>
      <c r="I100" s="83">
        <f>'2024-ΠΡΟΫΠ ΑΝΑ ΒΟΜ'!D8</f>
        <v>-8514.84</v>
      </c>
    </row>
    <row r="101" spans="1:9" ht="15">
      <c r="A101" s="50" t="s">
        <v>293</v>
      </c>
      <c r="B101" s="59" t="s">
        <v>105</v>
      </c>
      <c r="C101" s="70">
        <v>0</v>
      </c>
      <c r="D101" s="89">
        <f t="shared" si="22"/>
        <v>0</v>
      </c>
      <c r="E101" s="78">
        <v>0</v>
      </c>
      <c r="F101" s="89">
        <f t="shared" si="20"/>
        <v>0</v>
      </c>
      <c r="G101" s="78">
        <v>100</v>
      </c>
      <c r="H101" s="89">
        <f t="shared" si="21"/>
        <v>3500</v>
      </c>
      <c r="I101" s="83">
        <f>'2024-ΠΡΟΫΠ ΑΝΑ ΒΟΜ'!D9</f>
        <v>3500</v>
      </c>
    </row>
    <row r="102" spans="1:9" ht="15">
      <c r="A102" s="50" t="s">
        <v>293</v>
      </c>
      <c r="B102" s="59" t="s">
        <v>90</v>
      </c>
      <c r="C102" s="70">
        <v>25</v>
      </c>
      <c r="D102" s="89">
        <f t="shared" si="22"/>
        <v>0</v>
      </c>
      <c r="E102" s="78">
        <v>75</v>
      </c>
      <c r="F102" s="89">
        <f t="shared" si="20"/>
        <v>0</v>
      </c>
      <c r="G102" s="78">
        <v>0</v>
      </c>
      <c r="H102" s="89">
        <f t="shared" si="21"/>
        <v>0</v>
      </c>
      <c r="I102" s="83">
        <f>'2024-ΠΡΟΫΠ ΑΝΑ ΒΟΜ'!D10</f>
        <v>0</v>
      </c>
    </row>
    <row r="103" spans="1:9" ht="15">
      <c r="A103" s="50" t="s">
        <v>293</v>
      </c>
      <c r="B103" s="59" t="s">
        <v>92</v>
      </c>
      <c r="C103" s="70">
        <v>25</v>
      </c>
      <c r="D103" s="89">
        <f t="shared" si="22"/>
        <v>0</v>
      </c>
      <c r="E103" s="78">
        <v>75</v>
      </c>
      <c r="F103" s="89">
        <f t="shared" si="20"/>
        <v>0</v>
      </c>
      <c r="G103" s="78">
        <v>0</v>
      </c>
      <c r="H103" s="89">
        <f t="shared" si="21"/>
        <v>0</v>
      </c>
      <c r="I103" s="83">
        <f>'2024-ΠΡΟΫΠ ΑΝΑ ΒΟΜ'!D11</f>
        <v>0</v>
      </c>
    </row>
    <row r="104" spans="1:9" ht="15">
      <c r="A104" s="50" t="s">
        <v>293</v>
      </c>
      <c r="B104" s="59" t="s">
        <v>93</v>
      </c>
      <c r="C104" s="70">
        <v>25</v>
      </c>
      <c r="D104" s="89">
        <f t="shared" si="22"/>
        <v>0</v>
      </c>
      <c r="E104" s="78">
        <v>75</v>
      </c>
      <c r="F104" s="89">
        <f t="shared" si="20"/>
        <v>0</v>
      </c>
      <c r="G104" s="78">
        <v>0</v>
      </c>
      <c r="H104" s="89">
        <f t="shared" si="21"/>
        <v>0</v>
      </c>
      <c r="I104" s="83">
        <f>'2024-ΠΡΟΫΠ ΑΝΑ ΒΟΜ'!D12</f>
        <v>0</v>
      </c>
    </row>
    <row r="105" spans="1:9" ht="15">
      <c r="A105" s="50" t="s">
        <v>293</v>
      </c>
      <c r="B105" s="59" t="s">
        <v>94</v>
      </c>
      <c r="C105" s="70">
        <v>25</v>
      </c>
      <c r="D105" s="89">
        <f t="shared" si="22"/>
        <v>0</v>
      </c>
      <c r="E105" s="78">
        <v>75</v>
      </c>
      <c r="F105" s="89">
        <f t="shared" si="20"/>
        <v>0</v>
      </c>
      <c r="G105" s="78">
        <v>0</v>
      </c>
      <c r="H105" s="89">
        <f t="shared" si="21"/>
        <v>0</v>
      </c>
      <c r="I105" s="83">
        <f>'2024-ΠΡΟΫΠ ΑΝΑ ΒΟΜ'!D13</f>
        <v>0</v>
      </c>
    </row>
    <row r="106" spans="1:9" ht="15">
      <c r="A106" s="53" t="s">
        <v>620</v>
      </c>
      <c r="B106" s="59" t="s">
        <v>95</v>
      </c>
      <c r="C106" s="70">
        <v>25</v>
      </c>
      <c r="D106" s="89">
        <f t="shared" si="22"/>
        <v>0</v>
      </c>
      <c r="E106" s="78">
        <v>75</v>
      </c>
      <c r="F106" s="89">
        <f t="shared" si="20"/>
        <v>0</v>
      </c>
      <c r="G106" s="78">
        <v>0</v>
      </c>
      <c r="H106" s="89">
        <f t="shared" si="21"/>
        <v>0</v>
      </c>
      <c r="I106" s="83">
        <f>'2024-ΠΡΟΫΠ ΑΝΑ ΒΟΜ'!D14</f>
        <v>0</v>
      </c>
    </row>
    <row r="107" spans="1:9" ht="24">
      <c r="A107" s="53" t="s">
        <v>620</v>
      </c>
      <c r="B107" s="60" t="s">
        <v>106</v>
      </c>
      <c r="C107" s="70">
        <v>0</v>
      </c>
      <c r="D107" s="89">
        <f t="shared" si="22"/>
        <v>0</v>
      </c>
      <c r="E107" s="78">
        <v>100</v>
      </c>
      <c r="F107" s="89">
        <f t="shared" si="20"/>
        <v>0</v>
      </c>
      <c r="G107" s="78">
        <v>0</v>
      </c>
      <c r="H107" s="89">
        <f t="shared" si="21"/>
        <v>0</v>
      </c>
      <c r="I107" s="83">
        <f>'2024-ΠΡΟΫΠ ΑΝΑ ΒΟΜ'!D15</f>
        <v>0</v>
      </c>
    </row>
    <row r="108" spans="1:9" ht="22.5">
      <c r="A108" s="53" t="s">
        <v>620</v>
      </c>
      <c r="B108" s="61" t="s">
        <v>656</v>
      </c>
      <c r="C108" s="70">
        <v>25</v>
      </c>
      <c r="D108" s="89">
        <f t="shared" si="22"/>
        <v>-1254.5</v>
      </c>
      <c r="E108" s="78">
        <v>75</v>
      </c>
      <c r="F108" s="89">
        <f t="shared" si="20"/>
        <v>-3763.5</v>
      </c>
      <c r="G108" s="78">
        <v>0</v>
      </c>
      <c r="H108" s="89">
        <f t="shared" si="21"/>
        <v>0</v>
      </c>
      <c r="I108" s="83">
        <f>'2024-ΠΡΟΫΠ ΑΝΑ ΒΟΜ'!D16</f>
        <v>-5018</v>
      </c>
    </row>
    <row r="109" spans="1:9" ht="22.5">
      <c r="A109" s="52" t="s">
        <v>335</v>
      </c>
      <c r="B109" s="62" t="s">
        <v>655</v>
      </c>
      <c r="C109" s="70">
        <v>25</v>
      </c>
      <c r="D109" s="89">
        <f t="shared" si="22"/>
        <v>3475</v>
      </c>
      <c r="E109" s="78">
        <v>75</v>
      </c>
      <c r="F109" s="89">
        <f t="shared" si="20"/>
        <v>10425</v>
      </c>
      <c r="G109" s="78">
        <v>0</v>
      </c>
      <c r="H109" s="89">
        <f t="shared" si="21"/>
        <v>0</v>
      </c>
      <c r="I109" s="83">
        <f>'2024-ΠΡΟΫΠ ΑΝΑ ΒΟΜ'!D17</f>
        <v>13900</v>
      </c>
    </row>
    <row r="110" spans="1:9" ht="15">
      <c r="A110" s="53" t="s">
        <v>620</v>
      </c>
      <c r="B110" s="59" t="s">
        <v>108</v>
      </c>
      <c r="C110" s="70">
        <v>0</v>
      </c>
      <c r="D110" s="89">
        <f t="shared" si="22"/>
        <v>0</v>
      </c>
      <c r="E110" s="78">
        <v>100</v>
      </c>
      <c r="F110" s="89">
        <f t="shared" si="20"/>
        <v>0</v>
      </c>
      <c r="G110" s="78">
        <v>0</v>
      </c>
      <c r="H110" s="89">
        <f t="shared" si="21"/>
        <v>0</v>
      </c>
      <c r="I110" s="83">
        <f>'2024-ΠΡΟΫΠ ΑΝΑ ΒΟΜ'!D18</f>
        <v>0</v>
      </c>
    </row>
    <row r="111" spans="1:9" ht="25.5">
      <c r="A111" s="50" t="s">
        <v>293</v>
      </c>
      <c r="B111" s="63" t="s">
        <v>657</v>
      </c>
      <c r="C111" s="70">
        <v>0</v>
      </c>
      <c r="D111" s="89">
        <f t="shared" si="22"/>
        <v>0</v>
      </c>
      <c r="E111" s="78">
        <v>0</v>
      </c>
      <c r="F111" s="89">
        <f t="shared" si="20"/>
        <v>0</v>
      </c>
      <c r="G111" s="78">
        <v>100</v>
      </c>
      <c r="H111" s="89">
        <f t="shared" si="21"/>
        <v>-1507.76</v>
      </c>
      <c r="I111" s="83">
        <f>'2024-ΠΡΟΫΠ ΑΝΑ ΒΟΜ'!D19</f>
        <v>-1507.76</v>
      </c>
    </row>
    <row r="112" spans="1:9" ht="25.5">
      <c r="A112" s="52" t="s">
        <v>335</v>
      </c>
      <c r="B112" s="59" t="s">
        <v>96</v>
      </c>
      <c r="C112" s="70">
        <v>0</v>
      </c>
      <c r="D112" s="89">
        <f t="shared" si="22"/>
        <v>0</v>
      </c>
      <c r="E112" s="78">
        <v>0</v>
      </c>
      <c r="F112" s="89">
        <f t="shared" si="20"/>
        <v>0</v>
      </c>
      <c r="G112" s="78">
        <v>100</v>
      </c>
      <c r="H112" s="89">
        <f t="shared" si="21"/>
        <v>0</v>
      </c>
      <c r="I112" s="83">
        <f>'2024-ΠΡΟΫΠ ΑΝΑ ΒΟΜ'!D20</f>
        <v>0</v>
      </c>
    </row>
    <row r="113" spans="1:9" ht="15.75" thickBot="1">
      <c r="A113" s="53" t="s">
        <v>620</v>
      </c>
      <c r="B113" s="64" t="s">
        <v>110</v>
      </c>
      <c r="C113" s="70">
        <v>25</v>
      </c>
      <c r="D113" s="89">
        <f t="shared" si="22"/>
        <v>-1191.7150000000001</v>
      </c>
      <c r="E113" s="78">
        <v>75</v>
      </c>
      <c r="F113" s="89">
        <f t="shared" si="20"/>
        <v>-3575.1450000000004</v>
      </c>
      <c r="G113" s="78">
        <v>0</v>
      </c>
      <c r="H113" s="89">
        <f t="shared" si="21"/>
        <v>0</v>
      </c>
      <c r="I113" s="83">
        <f>'2024-ΠΡΟΫΠ ΑΝΑ ΒΟΜ'!D21</f>
        <v>-4766.8600000000006</v>
      </c>
    </row>
    <row r="114" spans="1:9" ht="15.75" thickBot="1">
      <c r="A114" s="54"/>
      <c r="B114" s="65" t="s">
        <v>622</v>
      </c>
      <c r="C114" s="71"/>
      <c r="D114" s="90">
        <f>SUM(D95:D113)</f>
        <v>-1099.9250000000002</v>
      </c>
      <c r="E114" s="79"/>
      <c r="F114" s="90">
        <f>SUM(F95:F113)</f>
        <v>-3299.7750000000015</v>
      </c>
      <c r="G114" s="79"/>
      <c r="H114" s="90">
        <f>SUM(H95:H113)</f>
        <v>1992.24</v>
      </c>
      <c r="I114" s="84">
        <f>SUM(I95:I113)</f>
        <v>-2407.4600000000009</v>
      </c>
    </row>
    <row r="115" spans="1:9" ht="15">
      <c r="A115" s="50" t="s">
        <v>293</v>
      </c>
      <c r="B115" s="66" t="s">
        <v>623</v>
      </c>
      <c r="C115" s="70">
        <v>0</v>
      </c>
      <c r="D115" s="89" t="e">
        <f t="shared" ref="D115:D119" si="23">$I115*C115/100</f>
        <v>#REF!</v>
      </c>
      <c r="E115" s="78">
        <v>100</v>
      </c>
      <c r="F115" s="89" t="e">
        <f t="shared" ref="F115:F119" si="24">$I115*E115/100</f>
        <v>#REF!</v>
      </c>
      <c r="G115" s="78">
        <v>0</v>
      </c>
      <c r="H115" s="89" t="e">
        <f t="shared" ref="H115:H119" si="25">$I115*G115/100</f>
        <v>#REF!</v>
      </c>
      <c r="I115" s="83" t="e">
        <f>'2024-ΠΡΟΫΠ ΑΝΑ ΒΟΜ'!#REF!</f>
        <v>#REF!</v>
      </c>
    </row>
    <row r="116" spans="1:9" ht="15">
      <c r="A116" s="50" t="s">
        <v>293</v>
      </c>
      <c r="B116" s="66" t="s">
        <v>101</v>
      </c>
      <c r="C116" s="70">
        <v>0</v>
      </c>
      <c r="D116" s="89">
        <f t="shared" si="23"/>
        <v>0</v>
      </c>
      <c r="E116" s="78">
        <v>100</v>
      </c>
      <c r="F116" s="89">
        <f t="shared" si="24"/>
        <v>0</v>
      </c>
      <c r="G116" s="78">
        <v>0</v>
      </c>
      <c r="H116" s="89">
        <f t="shared" si="25"/>
        <v>0</v>
      </c>
      <c r="I116" s="83">
        <f>'2024-ΠΡΟΫΠ ΑΝΑ ΒΟΜ'!D23</f>
        <v>0</v>
      </c>
    </row>
    <row r="117" spans="1:9" ht="15">
      <c r="A117" s="50" t="s">
        <v>293</v>
      </c>
      <c r="B117" s="66" t="s">
        <v>99</v>
      </c>
      <c r="C117" s="70">
        <v>0</v>
      </c>
      <c r="D117" s="89">
        <f t="shared" si="23"/>
        <v>0</v>
      </c>
      <c r="E117" s="78">
        <v>0</v>
      </c>
      <c r="F117" s="89">
        <f t="shared" si="24"/>
        <v>0</v>
      </c>
      <c r="G117" s="78">
        <v>100</v>
      </c>
      <c r="H117" s="89">
        <f t="shared" si="25"/>
        <v>0</v>
      </c>
      <c r="I117" s="83">
        <f>'2024-ΠΡΟΫΠ ΑΝΑ ΒΟΜ'!D24</f>
        <v>0</v>
      </c>
    </row>
    <row r="118" spans="1:9" ht="15">
      <c r="A118" s="50" t="s">
        <v>293</v>
      </c>
      <c r="B118" s="66" t="s">
        <v>98</v>
      </c>
      <c r="C118" s="70">
        <v>0</v>
      </c>
      <c r="D118" s="89">
        <f t="shared" si="23"/>
        <v>0</v>
      </c>
      <c r="E118" s="78">
        <v>100</v>
      </c>
      <c r="F118" s="89">
        <f t="shared" si="24"/>
        <v>0</v>
      </c>
      <c r="G118" s="78">
        <v>0</v>
      </c>
      <c r="H118" s="89">
        <f t="shared" si="25"/>
        <v>0</v>
      </c>
      <c r="I118" s="83">
        <f>'2024-ΠΡΟΫΠ ΑΝΑ ΒΟΜ'!D25</f>
        <v>0</v>
      </c>
    </row>
    <row r="119" spans="1:9" ht="15.75" thickBot="1">
      <c r="A119" s="110" t="s">
        <v>293</v>
      </c>
      <c r="B119" s="111" t="s">
        <v>733</v>
      </c>
      <c r="C119" s="115">
        <v>0</v>
      </c>
      <c r="D119" s="89">
        <f t="shared" si="23"/>
        <v>0</v>
      </c>
      <c r="E119" s="116">
        <v>0</v>
      </c>
      <c r="F119" s="89">
        <f t="shared" si="24"/>
        <v>0</v>
      </c>
      <c r="G119" s="116">
        <v>100</v>
      </c>
      <c r="H119" s="89">
        <f t="shared" si="25"/>
        <v>0</v>
      </c>
      <c r="I119" s="117">
        <f>'2024-ΠΡΟΫΠ ΑΝΑ ΒΟΜ'!D26</f>
        <v>0</v>
      </c>
    </row>
    <row r="120" spans="1:9" ht="15.75" thickBot="1">
      <c r="B120" s="67" t="s">
        <v>647</v>
      </c>
      <c r="C120" s="72"/>
      <c r="D120" s="94" t="e">
        <f>SUM(D114:D119)</f>
        <v>#REF!</v>
      </c>
      <c r="E120" s="72"/>
      <c r="F120" s="94" t="e">
        <f>SUM(F114:F119)</f>
        <v>#REF!</v>
      </c>
      <c r="G120" s="80"/>
      <c r="H120" s="94" t="e">
        <f>SUM(H114:H119)</f>
        <v>#REF!</v>
      </c>
      <c r="I120" s="85" t="e">
        <f>SUM(I114:I119)</f>
        <v>#REF!</v>
      </c>
    </row>
    <row r="121" spans="1:9" ht="13.5" thickBot="1"/>
    <row r="122" spans="1:9" ht="15">
      <c r="A122" s="48"/>
      <c r="B122" s="49" t="s">
        <v>651</v>
      </c>
      <c r="C122" s="69"/>
      <c r="D122" s="87" t="s">
        <v>640</v>
      </c>
      <c r="E122" s="69"/>
      <c r="F122" s="87" t="s">
        <v>641</v>
      </c>
      <c r="G122" s="69"/>
      <c r="H122" s="87" t="s">
        <v>642</v>
      </c>
      <c r="I122" s="81" t="s">
        <v>619</v>
      </c>
    </row>
    <row r="123" spans="1:9" ht="15">
      <c r="A123" s="48"/>
      <c r="B123" s="49"/>
      <c r="C123" s="68" t="s">
        <v>643</v>
      </c>
      <c r="D123" s="88" t="s">
        <v>644</v>
      </c>
      <c r="E123" s="68" t="s">
        <v>643</v>
      </c>
      <c r="F123" s="88" t="s">
        <v>644</v>
      </c>
      <c r="G123" s="68" t="s">
        <v>645</v>
      </c>
      <c r="H123" s="88" t="s">
        <v>644</v>
      </c>
      <c r="I123" s="82"/>
    </row>
    <row r="124" spans="1:9" ht="25.5">
      <c r="A124" s="50" t="s">
        <v>293</v>
      </c>
      <c r="B124" s="59" t="s">
        <v>646</v>
      </c>
      <c r="C124" s="70">
        <v>100</v>
      </c>
      <c r="D124" s="89">
        <f>$I124*C124/100</f>
        <v>0</v>
      </c>
      <c r="E124" s="78">
        <v>0</v>
      </c>
      <c r="F124" s="89">
        <f t="shared" ref="F124:F142" si="26">$I124*E124/100</f>
        <v>0</v>
      </c>
      <c r="G124" s="78">
        <v>0</v>
      </c>
      <c r="H124" s="89">
        <f t="shared" ref="H124:H142" si="27">$I124*G124/100</f>
        <v>0</v>
      </c>
      <c r="I124" s="83">
        <f>'2024-ΠΡΟΫΠ ΑΝΑ ΒΟΜ'!H2</f>
        <v>0</v>
      </c>
    </row>
    <row r="125" spans="1:9" ht="15">
      <c r="A125" s="52" t="s">
        <v>335</v>
      </c>
      <c r="B125" s="59" t="s">
        <v>103</v>
      </c>
      <c r="C125" s="70">
        <v>0</v>
      </c>
      <c r="D125" s="89">
        <f t="shared" ref="D125:D142" si="28">$I125*C125/100</f>
        <v>0</v>
      </c>
      <c r="E125" s="78">
        <v>100</v>
      </c>
      <c r="F125" s="89">
        <f t="shared" si="26"/>
        <v>0</v>
      </c>
      <c r="G125" s="78">
        <v>0</v>
      </c>
      <c r="H125" s="89">
        <f t="shared" si="27"/>
        <v>0</v>
      </c>
      <c r="I125" s="83">
        <f>'2024-ΠΡΟΫΠ ΑΝΑ ΒΟΜ'!H3</f>
        <v>0</v>
      </c>
    </row>
    <row r="126" spans="1:9" ht="15">
      <c r="A126" s="52" t="s">
        <v>335</v>
      </c>
      <c r="B126" s="59" t="s">
        <v>104</v>
      </c>
      <c r="C126" s="70">
        <v>100</v>
      </c>
      <c r="D126" s="89">
        <f t="shared" si="28"/>
        <v>0</v>
      </c>
      <c r="E126" s="78">
        <v>0</v>
      </c>
      <c r="F126" s="89">
        <f t="shared" si="26"/>
        <v>0</v>
      </c>
      <c r="G126" s="78">
        <v>0</v>
      </c>
      <c r="H126" s="89">
        <f t="shared" si="27"/>
        <v>0</v>
      </c>
      <c r="I126" s="83">
        <f>'2024-ΠΡΟΫΠ ΑΝΑ ΒΟΜ'!H5</f>
        <v>0</v>
      </c>
    </row>
    <row r="127" spans="1:9" ht="15">
      <c r="A127" s="50" t="s">
        <v>293</v>
      </c>
      <c r="B127" s="59" t="s">
        <v>91</v>
      </c>
      <c r="C127" s="70">
        <v>25</v>
      </c>
      <c r="D127" s="89">
        <f t="shared" si="28"/>
        <v>0</v>
      </c>
      <c r="E127" s="78">
        <v>75</v>
      </c>
      <c r="F127" s="89">
        <f t="shared" si="26"/>
        <v>0</v>
      </c>
      <c r="G127" s="78">
        <v>0</v>
      </c>
      <c r="H127" s="89">
        <f t="shared" si="27"/>
        <v>0</v>
      </c>
      <c r="I127" s="83">
        <f>'2024-ΠΡΟΫΠ ΑΝΑ ΒΟΜ'!H6</f>
        <v>0</v>
      </c>
    </row>
    <row r="128" spans="1:9" ht="15">
      <c r="A128" s="50" t="s">
        <v>293</v>
      </c>
      <c r="B128" s="59" t="s">
        <v>89</v>
      </c>
      <c r="C128" s="70">
        <v>25</v>
      </c>
      <c r="D128" s="89">
        <f t="shared" si="28"/>
        <v>0</v>
      </c>
      <c r="E128" s="78">
        <v>75</v>
      </c>
      <c r="F128" s="89">
        <f t="shared" si="26"/>
        <v>0</v>
      </c>
      <c r="G128" s="78">
        <v>0</v>
      </c>
      <c r="H128" s="89">
        <f t="shared" si="27"/>
        <v>0</v>
      </c>
      <c r="I128" s="83">
        <f>'2024-ΠΡΟΫΠ ΑΝΑ ΒΟΜ'!H7</f>
        <v>0</v>
      </c>
    </row>
    <row r="129" spans="1:9" ht="15">
      <c r="A129" s="50" t="s">
        <v>293</v>
      </c>
      <c r="B129" s="59" t="s">
        <v>88</v>
      </c>
      <c r="C129" s="70">
        <v>25</v>
      </c>
      <c r="D129" s="89">
        <f t="shared" si="28"/>
        <v>0</v>
      </c>
      <c r="E129" s="78">
        <v>75</v>
      </c>
      <c r="F129" s="89">
        <f t="shared" si="26"/>
        <v>0</v>
      </c>
      <c r="G129" s="78">
        <v>0</v>
      </c>
      <c r="H129" s="89">
        <f t="shared" si="27"/>
        <v>0</v>
      </c>
      <c r="I129" s="83">
        <f>'2024-ΠΡΟΫΠ ΑΝΑ ΒΟΜ'!H8</f>
        <v>0</v>
      </c>
    </row>
    <row r="130" spans="1:9" ht="15">
      <c r="A130" s="50" t="s">
        <v>293</v>
      </c>
      <c r="B130" s="59" t="s">
        <v>105</v>
      </c>
      <c r="C130" s="70">
        <v>0</v>
      </c>
      <c r="D130" s="89">
        <f t="shared" si="28"/>
        <v>0</v>
      </c>
      <c r="E130" s="78">
        <v>0</v>
      </c>
      <c r="F130" s="89">
        <f t="shared" si="26"/>
        <v>0</v>
      </c>
      <c r="G130" s="78">
        <v>100</v>
      </c>
      <c r="H130" s="89">
        <f t="shared" si="27"/>
        <v>0</v>
      </c>
      <c r="I130" s="83">
        <f>'2024-ΠΡΟΫΠ ΑΝΑ ΒΟΜ'!H9</f>
        <v>0</v>
      </c>
    </row>
    <row r="131" spans="1:9" ht="15">
      <c r="A131" s="50" t="s">
        <v>293</v>
      </c>
      <c r="B131" s="59" t="s">
        <v>90</v>
      </c>
      <c r="C131" s="70">
        <v>25</v>
      </c>
      <c r="D131" s="89">
        <f t="shared" si="28"/>
        <v>0</v>
      </c>
      <c r="E131" s="78">
        <v>75</v>
      </c>
      <c r="F131" s="89">
        <f t="shared" si="26"/>
        <v>0</v>
      </c>
      <c r="G131" s="78">
        <v>0</v>
      </c>
      <c r="H131" s="89">
        <f t="shared" si="27"/>
        <v>0</v>
      </c>
      <c r="I131" s="83">
        <f>'2024-ΠΡΟΫΠ ΑΝΑ ΒΟΜ'!H10</f>
        <v>0</v>
      </c>
    </row>
    <row r="132" spans="1:9" ht="15">
      <c r="A132" s="50" t="s">
        <v>293</v>
      </c>
      <c r="B132" s="59" t="s">
        <v>92</v>
      </c>
      <c r="C132" s="70">
        <v>25</v>
      </c>
      <c r="D132" s="89">
        <f t="shared" si="28"/>
        <v>0</v>
      </c>
      <c r="E132" s="78">
        <v>75</v>
      </c>
      <c r="F132" s="89">
        <f t="shared" si="26"/>
        <v>0</v>
      </c>
      <c r="G132" s="78">
        <v>0</v>
      </c>
      <c r="H132" s="89">
        <f t="shared" si="27"/>
        <v>0</v>
      </c>
      <c r="I132" s="83">
        <f>'2024-ΠΡΟΫΠ ΑΝΑ ΒΟΜ'!H11</f>
        <v>0</v>
      </c>
    </row>
    <row r="133" spans="1:9" ht="15">
      <c r="A133" s="50" t="s">
        <v>293</v>
      </c>
      <c r="B133" s="59" t="s">
        <v>93</v>
      </c>
      <c r="C133" s="70">
        <v>25</v>
      </c>
      <c r="D133" s="89">
        <f t="shared" si="28"/>
        <v>0</v>
      </c>
      <c r="E133" s="78">
        <v>75</v>
      </c>
      <c r="F133" s="89">
        <f t="shared" si="26"/>
        <v>0</v>
      </c>
      <c r="G133" s="78">
        <v>0</v>
      </c>
      <c r="H133" s="89">
        <f t="shared" si="27"/>
        <v>0</v>
      </c>
      <c r="I133" s="83">
        <f>'2024-ΠΡΟΫΠ ΑΝΑ ΒΟΜ'!H12</f>
        <v>0</v>
      </c>
    </row>
    <row r="134" spans="1:9" ht="15">
      <c r="A134" s="50" t="s">
        <v>293</v>
      </c>
      <c r="B134" s="59" t="s">
        <v>94</v>
      </c>
      <c r="C134" s="70">
        <v>25</v>
      </c>
      <c r="D134" s="89">
        <f t="shared" si="28"/>
        <v>0</v>
      </c>
      <c r="E134" s="78">
        <v>75</v>
      </c>
      <c r="F134" s="89">
        <f t="shared" si="26"/>
        <v>0</v>
      </c>
      <c r="G134" s="78">
        <v>0</v>
      </c>
      <c r="H134" s="89">
        <f t="shared" si="27"/>
        <v>0</v>
      </c>
      <c r="I134" s="83">
        <f>'2024-ΠΡΟΫΠ ΑΝΑ ΒΟΜ'!H13</f>
        <v>0</v>
      </c>
    </row>
    <row r="135" spans="1:9" ht="15">
      <c r="A135" s="53" t="s">
        <v>620</v>
      </c>
      <c r="B135" s="59" t="s">
        <v>95</v>
      </c>
      <c r="C135" s="70">
        <v>25</v>
      </c>
      <c r="D135" s="89">
        <f t="shared" si="28"/>
        <v>0</v>
      </c>
      <c r="E135" s="78">
        <v>75</v>
      </c>
      <c r="F135" s="89">
        <f t="shared" si="26"/>
        <v>0</v>
      </c>
      <c r="G135" s="78">
        <v>0</v>
      </c>
      <c r="H135" s="89">
        <f t="shared" si="27"/>
        <v>0</v>
      </c>
      <c r="I135" s="83">
        <f>'2024-ΠΡΟΫΠ ΑΝΑ ΒΟΜ'!H14</f>
        <v>0</v>
      </c>
    </row>
    <row r="136" spans="1:9" ht="24">
      <c r="A136" s="53" t="s">
        <v>620</v>
      </c>
      <c r="B136" s="60" t="s">
        <v>106</v>
      </c>
      <c r="C136" s="70">
        <v>0</v>
      </c>
      <c r="D136" s="89">
        <f t="shared" si="28"/>
        <v>0</v>
      </c>
      <c r="E136" s="78">
        <v>100</v>
      </c>
      <c r="F136" s="89">
        <f t="shared" si="26"/>
        <v>-500</v>
      </c>
      <c r="G136" s="78">
        <v>0</v>
      </c>
      <c r="H136" s="89">
        <f t="shared" si="27"/>
        <v>0</v>
      </c>
      <c r="I136" s="83">
        <f>'2024-ΠΡΟΫΠ ΑΝΑ ΒΟΜ'!H15</f>
        <v>-500</v>
      </c>
    </row>
    <row r="137" spans="1:9" ht="22.5">
      <c r="A137" s="53" t="s">
        <v>620</v>
      </c>
      <c r="B137" s="61" t="s">
        <v>656</v>
      </c>
      <c r="C137" s="70">
        <v>25</v>
      </c>
      <c r="D137" s="89">
        <f t="shared" si="28"/>
        <v>-700</v>
      </c>
      <c r="E137" s="78">
        <v>75</v>
      </c>
      <c r="F137" s="89">
        <f t="shared" si="26"/>
        <v>-2100</v>
      </c>
      <c r="G137" s="78">
        <v>0</v>
      </c>
      <c r="H137" s="89">
        <f t="shared" si="27"/>
        <v>0</v>
      </c>
      <c r="I137" s="83">
        <f>'2024-ΠΡΟΫΠ ΑΝΑ ΒΟΜ'!H16</f>
        <v>-2800</v>
      </c>
    </row>
    <row r="138" spans="1:9" ht="22.5">
      <c r="A138" s="52" t="s">
        <v>335</v>
      </c>
      <c r="B138" s="62" t="s">
        <v>655</v>
      </c>
      <c r="C138" s="70">
        <v>25</v>
      </c>
      <c r="D138" s="89">
        <f t="shared" si="28"/>
        <v>500</v>
      </c>
      <c r="E138" s="78">
        <v>75</v>
      </c>
      <c r="F138" s="89">
        <f t="shared" si="26"/>
        <v>1500</v>
      </c>
      <c r="G138" s="78">
        <v>0</v>
      </c>
      <c r="H138" s="89">
        <f t="shared" si="27"/>
        <v>0</v>
      </c>
      <c r="I138" s="83">
        <f>'2024-ΠΡΟΫΠ ΑΝΑ ΒΟΜ'!H17</f>
        <v>2000</v>
      </c>
    </row>
    <row r="139" spans="1:9" ht="15">
      <c r="A139" s="53" t="s">
        <v>620</v>
      </c>
      <c r="B139" s="59" t="s">
        <v>108</v>
      </c>
      <c r="C139" s="70">
        <v>0</v>
      </c>
      <c r="D139" s="89">
        <f t="shared" si="28"/>
        <v>0</v>
      </c>
      <c r="E139" s="78">
        <v>100</v>
      </c>
      <c r="F139" s="89">
        <f t="shared" si="26"/>
        <v>0</v>
      </c>
      <c r="G139" s="78">
        <v>0</v>
      </c>
      <c r="H139" s="89">
        <f t="shared" si="27"/>
        <v>0</v>
      </c>
      <c r="I139" s="83">
        <f>'2024-ΠΡΟΫΠ ΑΝΑ ΒΟΜ'!H18</f>
        <v>0</v>
      </c>
    </row>
    <row r="140" spans="1:9" ht="25.5">
      <c r="A140" s="50" t="s">
        <v>293</v>
      </c>
      <c r="B140" s="63" t="s">
        <v>657</v>
      </c>
      <c r="C140" s="70">
        <v>0</v>
      </c>
      <c r="D140" s="89">
        <f t="shared" si="28"/>
        <v>0</v>
      </c>
      <c r="E140" s="78">
        <v>0</v>
      </c>
      <c r="F140" s="89">
        <f t="shared" si="26"/>
        <v>0</v>
      </c>
      <c r="G140" s="78">
        <v>100</v>
      </c>
      <c r="H140" s="89">
        <f t="shared" si="27"/>
        <v>0</v>
      </c>
      <c r="I140" s="83">
        <f>'2024-ΠΡΟΫΠ ΑΝΑ ΒΟΜ'!H19</f>
        <v>0</v>
      </c>
    </row>
    <row r="141" spans="1:9" ht="25.5">
      <c r="A141" s="52" t="s">
        <v>335</v>
      </c>
      <c r="B141" s="59" t="s">
        <v>96</v>
      </c>
      <c r="C141" s="70">
        <v>0</v>
      </c>
      <c r="D141" s="89">
        <f t="shared" si="28"/>
        <v>0</v>
      </c>
      <c r="E141" s="78">
        <v>0</v>
      </c>
      <c r="F141" s="89">
        <f t="shared" si="26"/>
        <v>0</v>
      </c>
      <c r="G141" s="78">
        <v>100</v>
      </c>
      <c r="H141" s="89">
        <f t="shared" si="27"/>
        <v>0</v>
      </c>
      <c r="I141" s="83">
        <f>'2024-ΠΡΟΫΠ ΑΝΑ ΒΟΜ'!H20</f>
        <v>0</v>
      </c>
    </row>
    <row r="142" spans="1:9" ht="15.75" thickBot="1">
      <c r="A142" s="53" t="s">
        <v>620</v>
      </c>
      <c r="B142" s="64" t="s">
        <v>110</v>
      </c>
      <c r="C142" s="70">
        <v>25</v>
      </c>
      <c r="D142" s="89">
        <f t="shared" si="28"/>
        <v>325</v>
      </c>
      <c r="E142" s="78">
        <v>75</v>
      </c>
      <c r="F142" s="89">
        <f t="shared" si="26"/>
        <v>975</v>
      </c>
      <c r="G142" s="78">
        <v>0</v>
      </c>
      <c r="H142" s="89">
        <f t="shared" si="27"/>
        <v>0</v>
      </c>
      <c r="I142" s="83">
        <f>'2024-ΠΡΟΫΠ ΑΝΑ ΒΟΜ'!H21</f>
        <v>1300</v>
      </c>
    </row>
    <row r="143" spans="1:9" ht="15.75" thickBot="1">
      <c r="A143" s="54"/>
      <c r="B143" s="65" t="s">
        <v>622</v>
      </c>
      <c r="C143" s="71"/>
      <c r="D143" s="90">
        <f>SUM(D124:D142)</f>
        <v>125</v>
      </c>
      <c r="E143" s="79"/>
      <c r="F143" s="90">
        <f>SUM(F124:F142)</f>
        <v>-125</v>
      </c>
      <c r="G143" s="79"/>
      <c r="H143" s="90">
        <f>SUM(H124:H142)</f>
        <v>0</v>
      </c>
      <c r="I143" s="84">
        <f>SUM(I124:I142)</f>
        <v>0</v>
      </c>
    </row>
    <row r="144" spans="1:9" ht="15">
      <c r="A144" s="50" t="s">
        <v>293</v>
      </c>
      <c r="B144" s="66" t="s">
        <v>623</v>
      </c>
      <c r="C144" s="70">
        <v>0</v>
      </c>
      <c r="D144" s="89" t="e">
        <f t="shared" ref="D144:D148" si="29">$I144*C144/100</f>
        <v>#REF!</v>
      </c>
      <c r="E144" s="78">
        <v>100</v>
      </c>
      <c r="F144" s="89" t="e">
        <f t="shared" ref="F144:F148" si="30">$I144*E144/100</f>
        <v>#REF!</v>
      </c>
      <c r="G144" s="78">
        <v>0</v>
      </c>
      <c r="H144" s="89" t="e">
        <f t="shared" ref="H144:H148" si="31">$I144*G144/100</f>
        <v>#REF!</v>
      </c>
      <c r="I144" s="83" t="e">
        <f>'2024-ΠΡΟΫΠ ΑΝΑ ΒΟΜ'!#REF!</f>
        <v>#REF!</v>
      </c>
    </row>
    <row r="145" spans="1:9" ht="15">
      <c r="A145" s="50" t="s">
        <v>293</v>
      </c>
      <c r="B145" s="66" t="s">
        <v>101</v>
      </c>
      <c r="C145" s="70">
        <v>0</v>
      </c>
      <c r="D145" s="89">
        <f t="shared" si="29"/>
        <v>0</v>
      </c>
      <c r="E145" s="78">
        <v>100</v>
      </c>
      <c r="F145" s="89">
        <f t="shared" si="30"/>
        <v>0</v>
      </c>
      <c r="G145" s="78">
        <v>0</v>
      </c>
      <c r="H145" s="89">
        <f t="shared" si="31"/>
        <v>0</v>
      </c>
      <c r="I145" s="83">
        <f>'2024-ΠΡΟΫΠ ΑΝΑ ΒΟΜ'!H23</f>
        <v>0</v>
      </c>
    </row>
    <row r="146" spans="1:9" ht="15">
      <c r="A146" s="50" t="s">
        <v>293</v>
      </c>
      <c r="B146" s="66" t="s">
        <v>99</v>
      </c>
      <c r="C146" s="70">
        <v>0</v>
      </c>
      <c r="D146" s="89">
        <f t="shared" si="29"/>
        <v>0</v>
      </c>
      <c r="E146" s="78">
        <v>0</v>
      </c>
      <c r="F146" s="89">
        <f t="shared" si="30"/>
        <v>0</v>
      </c>
      <c r="G146" s="78">
        <v>100</v>
      </c>
      <c r="H146" s="89">
        <f t="shared" si="31"/>
        <v>0</v>
      </c>
      <c r="I146" s="83">
        <f>'2024-ΠΡΟΫΠ ΑΝΑ ΒΟΜ'!H24</f>
        <v>0</v>
      </c>
    </row>
    <row r="147" spans="1:9" ht="15">
      <c r="A147" s="50" t="s">
        <v>293</v>
      </c>
      <c r="B147" s="66" t="s">
        <v>98</v>
      </c>
      <c r="C147" s="70">
        <v>0</v>
      </c>
      <c r="D147" s="89">
        <f t="shared" si="29"/>
        <v>0</v>
      </c>
      <c r="E147" s="78">
        <v>100</v>
      </c>
      <c r="F147" s="89">
        <f t="shared" si="30"/>
        <v>0</v>
      </c>
      <c r="G147" s="78">
        <v>0</v>
      </c>
      <c r="H147" s="89">
        <f t="shared" si="31"/>
        <v>0</v>
      </c>
      <c r="I147" s="83">
        <f>'2024-ΠΡΟΫΠ ΑΝΑ ΒΟΜ'!H25</f>
        <v>0</v>
      </c>
    </row>
    <row r="148" spans="1:9" ht="15.75" thickBot="1">
      <c r="A148" s="110" t="s">
        <v>293</v>
      </c>
      <c r="B148" s="111" t="s">
        <v>733</v>
      </c>
      <c r="C148" s="115">
        <v>0</v>
      </c>
      <c r="D148" s="89">
        <f t="shared" si="29"/>
        <v>0</v>
      </c>
      <c r="E148" s="116">
        <v>0</v>
      </c>
      <c r="F148" s="89">
        <f t="shared" si="30"/>
        <v>0</v>
      </c>
      <c r="G148" s="116">
        <v>100</v>
      </c>
      <c r="H148" s="89">
        <f t="shared" si="31"/>
        <v>0</v>
      </c>
      <c r="I148" s="117">
        <f>'2024-ΠΡΟΫΠ ΑΝΑ ΒΟΜ'!H26</f>
        <v>0</v>
      </c>
    </row>
    <row r="149" spans="1:9" ht="15.75" thickBot="1">
      <c r="B149" s="67" t="s">
        <v>647</v>
      </c>
      <c r="C149" s="72"/>
      <c r="D149" s="94" t="e">
        <f>SUM(D143:D148)</f>
        <v>#REF!</v>
      </c>
      <c r="E149" s="72"/>
      <c r="F149" s="94" t="e">
        <f>SUM(F143:F148)</f>
        <v>#REF!</v>
      </c>
      <c r="G149" s="80"/>
      <c r="H149" s="94" t="e">
        <f>SUM(H143:H148)</f>
        <v>#REF!</v>
      </c>
      <c r="I149" s="85" t="e">
        <f>SUM(I143:I148)</f>
        <v>#REF!</v>
      </c>
    </row>
    <row r="152" spans="1:9" ht="13.5" thickBot="1"/>
    <row r="153" spans="1:9" ht="15">
      <c r="A153" s="48"/>
      <c r="B153" s="49" t="s">
        <v>652</v>
      </c>
      <c r="C153" s="69"/>
      <c r="D153" s="87" t="s">
        <v>640</v>
      </c>
      <c r="E153" s="69"/>
      <c r="F153" s="87" t="s">
        <v>641</v>
      </c>
      <c r="G153" s="69"/>
      <c r="H153" s="87" t="s">
        <v>642</v>
      </c>
      <c r="I153" s="81" t="s">
        <v>619</v>
      </c>
    </row>
    <row r="154" spans="1:9" ht="15">
      <c r="A154" s="48"/>
      <c r="B154" s="49"/>
      <c r="C154" s="68" t="s">
        <v>643</v>
      </c>
      <c r="D154" s="88" t="s">
        <v>644</v>
      </c>
      <c r="E154" s="68" t="s">
        <v>643</v>
      </c>
      <c r="F154" s="88" t="s">
        <v>644</v>
      </c>
      <c r="G154" s="68" t="s">
        <v>645</v>
      </c>
      <c r="H154" s="88" t="s">
        <v>644</v>
      </c>
      <c r="I154" s="82"/>
    </row>
    <row r="155" spans="1:9" ht="25.5">
      <c r="A155" s="50" t="s">
        <v>293</v>
      </c>
      <c r="B155" s="59" t="s">
        <v>646</v>
      </c>
      <c r="C155" s="70">
        <v>100</v>
      </c>
      <c r="D155" s="89">
        <f>$I155*C155/100</f>
        <v>0</v>
      </c>
      <c r="E155" s="78">
        <v>0</v>
      </c>
      <c r="F155" s="89">
        <f t="shared" ref="F155:F173" si="32">$I155*E155/100</f>
        <v>0</v>
      </c>
      <c r="G155" s="78">
        <v>0</v>
      </c>
      <c r="H155" s="89">
        <f t="shared" ref="H155:H173" si="33">$I155*G155/100</f>
        <v>0</v>
      </c>
      <c r="I155" s="83">
        <f>'2024-ΠΡΟΫΠ ΑΝΑ ΒΟΜ'!E2</f>
        <v>0</v>
      </c>
    </row>
    <row r="156" spans="1:9" ht="15">
      <c r="A156" s="52" t="s">
        <v>335</v>
      </c>
      <c r="B156" s="59" t="s">
        <v>103</v>
      </c>
      <c r="C156" s="70">
        <v>0</v>
      </c>
      <c r="D156" s="89">
        <f t="shared" ref="D156:D173" si="34">$I156*C156/100</f>
        <v>0</v>
      </c>
      <c r="E156" s="78">
        <v>100</v>
      </c>
      <c r="F156" s="89">
        <f t="shared" si="32"/>
        <v>0</v>
      </c>
      <c r="G156" s="78">
        <v>0</v>
      </c>
      <c r="H156" s="89">
        <f t="shared" si="33"/>
        <v>0</v>
      </c>
      <c r="I156" s="83">
        <f>'2024-ΠΡΟΫΠ ΑΝΑ ΒΟΜ'!E3</f>
        <v>0</v>
      </c>
    </row>
    <row r="157" spans="1:9" ht="15">
      <c r="A157" s="52" t="s">
        <v>335</v>
      </c>
      <c r="B157" s="59" t="s">
        <v>104</v>
      </c>
      <c r="C157" s="70">
        <v>100</v>
      </c>
      <c r="D157" s="89">
        <f t="shared" si="34"/>
        <v>0</v>
      </c>
      <c r="E157" s="78">
        <v>0</v>
      </c>
      <c r="F157" s="89">
        <f t="shared" si="32"/>
        <v>0</v>
      </c>
      <c r="G157" s="78">
        <v>0</v>
      </c>
      <c r="H157" s="89">
        <f t="shared" si="33"/>
        <v>0</v>
      </c>
      <c r="I157" s="83">
        <f>'2024-ΠΡΟΫΠ ΑΝΑ ΒΟΜ'!E5</f>
        <v>0</v>
      </c>
    </row>
    <row r="158" spans="1:9" ht="15">
      <c r="A158" s="50" t="s">
        <v>293</v>
      </c>
      <c r="B158" s="59" t="s">
        <v>91</v>
      </c>
      <c r="C158" s="70">
        <v>25</v>
      </c>
      <c r="D158" s="89">
        <f t="shared" si="34"/>
        <v>0</v>
      </c>
      <c r="E158" s="78">
        <v>75</v>
      </c>
      <c r="F158" s="89">
        <f t="shared" si="32"/>
        <v>0</v>
      </c>
      <c r="G158" s="78">
        <v>0</v>
      </c>
      <c r="H158" s="89">
        <f t="shared" si="33"/>
        <v>0</v>
      </c>
      <c r="I158" s="83">
        <f>'2024-ΠΡΟΫΠ ΑΝΑ ΒΟΜ'!E6</f>
        <v>0</v>
      </c>
    </row>
    <row r="159" spans="1:9" ht="15">
      <c r="A159" s="50" t="s">
        <v>293</v>
      </c>
      <c r="B159" s="59" t="s">
        <v>89</v>
      </c>
      <c r="C159" s="70">
        <v>25</v>
      </c>
      <c r="D159" s="89">
        <f t="shared" si="34"/>
        <v>0</v>
      </c>
      <c r="E159" s="78">
        <v>75</v>
      </c>
      <c r="F159" s="89">
        <f t="shared" si="32"/>
        <v>0</v>
      </c>
      <c r="G159" s="78">
        <v>0</v>
      </c>
      <c r="H159" s="89">
        <f t="shared" si="33"/>
        <v>0</v>
      </c>
      <c r="I159" s="83">
        <f>'2024-ΠΡΟΫΠ ΑΝΑ ΒΟΜ'!E7</f>
        <v>0</v>
      </c>
    </row>
    <row r="160" spans="1:9" ht="15">
      <c r="A160" s="50" t="s">
        <v>293</v>
      </c>
      <c r="B160" s="59" t="s">
        <v>88</v>
      </c>
      <c r="C160" s="70">
        <v>25</v>
      </c>
      <c r="D160" s="89">
        <f t="shared" si="34"/>
        <v>0</v>
      </c>
      <c r="E160" s="78">
        <v>75</v>
      </c>
      <c r="F160" s="89">
        <f t="shared" si="32"/>
        <v>0</v>
      </c>
      <c r="G160" s="78">
        <v>0</v>
      </c>
      <c r="H160" s="89">
        <f t="shared" si="33"/>
        <v>0</v>
      </c>
      <c r="I160" s="83">
        <f>'2024-ΠΡΟΫΠ ΑΝΑ ΒΟΜ'!E8</f>
        <v>0</v>
      </c>
    </row>
    <row r="161" spans="1:9" ht="15">
      <c r="A161" s="50" t="s">
        <v>293</v>
      </c>
      <c r="B161" s="59" t="s">
        <v>105</v>
      </c>
      <c r="C161" s="70">
        <v>0</v>
      </c>
      <c r="D161" s="89">
        <f t="shared" si="34"/>
        <v>0</v>
      </c>
      <c r="E161" s="78">
        <v>0</v>
      </c>
      <c r="F161" s="89">
        <f t="shared" si="32"/>
        <v>0</v>
      </c>
      <c r="G161" s="78">
        <v>100</v>
      </c>
      <c r="H161" s="89">
        <f t="shared" si="33"/>
        <v>0</v>
      </c>
      <c r="I161" s="83">
        <f>'2024-ΠΡΟΫΠ ΑΝΑ ΒΟΜ'!E9</f>
        <v>0</v>
      </c>
    </row>
    <row r="162" spans="1:9" ht="15">
      <c r="A162" s="50" t="s">
        <v>293</v>
      </c>
      <c r="B162" s="59" t="s">
        <v>90</v>
      </c>
      <c r="C162" s="70">
        <v>25</v>
      </c>
      <c r="D162" s="89">
        <f t="shared" si="34"/>
        <v>0</v>
      </c>
      <c r="E162" s="78">
        <v>75</v>
      </c>
      <c r="F162" s="89">
        <f t="shared" si="32"/>
        <v>0</v>
      </c>
      <c r="G162" s="78">
        <v>0</v>
      </c>
      <c r="H162" s="89">
        <f t="shared" si="33"/>
        <v>0</v>
      </c>
      <c r="I162" s="83">
        <f>'2024-ΠΡΟΫΠ ΑΝΑ ΒΟΜ'!E10</f>
        <v>0</v>
      </c>
    </row>
    <row r="163" spans="1:9" ht="15">
      <c r="A163" s="50" t="s">
        <v>293</v>
      </c>
      <c r="B163" s="59" t="s">
        <v>92</v>
      </c>
      <c r="C163" s="70">
        <v>25</v>
      </c>
      <c r="D163" s="89">
        <f t="shared" si="34"/>
        <v>0</v>
      </c>
      <c r="E163" s="78">
        <v>75</v>
      </c>
      <c r="F163" s="89">
        <f t="shared" si="32"/>
        <v>0</v>
      </c>
      <c r="G163" s="78">
        <v>0</v>
      </c>
      <c r="H163" s="89">
        <f t="shared" si="33"/>
        <v>0</v>
      </c>
      <c r="I163" s="83">
        <f>'2024-ΠΡΟΫΠ ΑΝΑ ΒΟΜ'!E11</f>
        <v>0</v>
      </c>
    </row>
    <row r="164" spans="1:9" ht="15">
      <c r="A164" s="50" t="s">
        <v>293</v>
      </c>
      <c r="B164" s="59" t="s">
        <v>93</v>
      </c>
      <c r="C164" s="70">
        <v>25</v>
      </c>
      <c r="D164" s="89">
        <f t="shared" si="34"/>
        <v>0</v>
      </c>
      <c r="E164" s="78">
        <v>75</v>
      </c>
      <c r="F164" s="89">
        <f t="shared" si="32"/>
        <v>0</v>
      </c>
      <c r="G164" s="78">
        <v>0</v>
      </c>
      <c r="H164" s="89">
        <f t="shared" si="33"/>
        <v>0</v>
      </c>
      <c r="I164" s="83">
        <f>'2024-ΠΡΟΫΠ ΑΝΑ ΒΟΜ'!E12</f>
        <v>0</v>
      </c>
    </row>
    <row r="165" spans="1:9" ht="15">
      <c r="A165" s="50" t="s">
        <v>293</v>
      </c>
      <c r="B165" s="59" t="s">
        <v>94</v>
      </c>
      <c r="C165" s="70">
        <v>25</v>
      </c>
      <c r="D165" s="89">
        <f t="shared" si="34"/>
        <v>0</v>
      </c>
      <c r="E165" s="78">
        <v>75</v>
      </c>
      <c r="F165" s="89">
        <f t="shared" si="32"/>
        <v>0</v>
      </c>
      <c r="G165" s="78">
        <v>0</v>
      </c>
      <c r="H165" s="89">
        <f t="shared" si="33"/>
        <v>0</v>
      </c>
      <c r="I165" s="83">
        <f>'2024-ΠΡΟΫΠ ΑΝΑ ΒΟΜ'!E13</f>
        <v>0</v>
      </c>
    </row>
    <row r="166" spans="1:9" ht="15">
      <c r="A166" s="53" t="s">
        <v>620</v>
      </c>
      <c r="B166" s="59" t="s">
        <v>95</v>
      </c>
      <c r="C166" s="70">
        <v>25</v>
      </c>
      <c r="D166" s="89">
        <f t="shared" si="34"/>
        <v>0</v>
      </c>
      <c r="E166" s="78">
        <v>75</v>
      </c>
      <c r="F166" s="89">
        <f t="shared" si="32"/>
        <v>0</v>
      </c>
      <c r="G166" s="78">
        <v>0</v>
      </c>
      <c r="H166" s="89">
        <f t="shared" si="33"/>
        <v>0</v>
      </c>
      <c r="I166" s="83">
        <f>'2024-ΠΡΟΫΠ ΑΝΑ ΒΟΜ'!E14</f>
        <v>0</v>
      </c>
    </row>
    <row r="167" spans="1:9" ht="24">
      <c r="A167" s="53" t="s">
        <v>620</v>
      </c>
      <c r="B167" s="60" t="s">
        <v>106</v>
      </c>
      <c r="C167" s="70">
        <v>0</v>
      </c>
      <c r="D167" s="89">
        <f t="shared" si="34"/>
        <v>0</v>
      </c>
      <c r="E167" s="78">
        <v>100</v>
      </c>
      <c r="F167" s="89">
        <f t="shared" si="32"/>
        <v>0</v>
      </c>
      <c r="G167" s="78">
        <v>0</v>
      </c>
      <c r="H167" s="89">
        <f t="shared" si="33"/>
        <v>0</v>
      </c>
      <c r="I167" s="83">
        <f>'2024-ΠΡΟΫΠ ΑΝΑ ΒΟΜ'!E15</f>
        <v>0</v>
      </c>
    </row>
    <row r="168" spans="1:9" ht="22.5">
      <c r="A168" s="53" t="s">
        <v>620</v>
      </c>
      <c r="B168" s="61" t="s">
        <v>656</v>
      </c>
      <c r="C168" s="70">
        <v>25</v>
      </c>
      <c r="D168" s="89">
        <f t="shared" si="34"/>
        <v>-511.30250000000001</v>
      </c>
      <c r="E168" s="78">
        <v>75</v>
      </c>
      <c r="F168" s="89">
        <f t="shared" si="32"/>
        <v>-1533.9075</v>
      </c>
      <c r="G168" s="78">
        <v>0</v>
      </c>
      <c r="H168" s="89">
        <f t="shared" si="33"/>
        <v>0</v>
      </c>
      <c r="I168" s="83">
        <f>'2024-ΠΡΟΫΠ ΑΝΑ ΒΟΜ'!E16</f>
        <v>-2045.21</v>
      </c>
    </row>
    <row r="169" spans="1:9" ht="22.5">
      <c r="A169" s="52" t="s">
        <v>335</v>
      </c>
      <c r="B169" s="62" t="s">
        <v>655</v>
      </c>
      <c r="C169" s="70">
        <v>25</v>
      </c>
      <c r="D169" s="89">
        <f t="shared" si="34"/>
        <v>-52.5</v>
      </c>
      <c r="E169" s="78">
        <v>75</v>
      </c>
      <c r="F169" s="89">
        <f t="shared" si="32"/>
        <v>-157.5</v>
      </c>
      <c r="G169" s="78">
        <v>0</v>
      </c>
      <c r="H169" s="89">
        <f t="shared" si="33"/>
        <v>0</v>
      </c>
      <c r="I169" s="83">
        <f>'2024-ΠΡΟΫΠ ΑΝΑ ΒΟΜ'!E17</f>
        <v>-210</v>
      </c>
    </row>
    <row r="170" spans="1:9" ht="15">
      <c r="A170" s="53" t="s">
        <v>620</v>
      </c>
      <c r="B170" s="59" t="s">
        <v>108</v>
      </c>
      <c r="C170" s="70">
        <v>0</v>
      </c>
      <c r="D170" s="89">
        <f t="shared" si="34"/>
        <v>0</v>
      </c>
      <c r="E170" s="78">
        <v>100</v>
      </c>
      <c r="F170" s="89">
        <f t="shared" si="32"/>
        <v>0</v>
      </c>
      <c r="G170" s="78">
        <v>0</v>
      </c>
      <c r="H170" s="89">
        <f t="shared" si="33"/>
        <v>0</v>
      </c>
      <c r="I170" s="83">
        <f>'2024-ΠΡΟΫΠ ΑΝΑ ΒΟΜ'!E18</f>
        <v>0</v>
      </c>
    </row>
    <row r="171" spans="1:9" ht="25.5">
      <c r="A171" s="50" t="s">
        <v>293</v>
      </c>
      <c r="B171" s="63" t="s">
        <v>657</v>
      </c>
      <c r="C171" s="70">
        <v>0</v>
      </c>
      <c r="D171" s="89">
        <f t="shared" si="34"/>
        <v>0</v>
      </c>
      <c r="E171" s="78">
        <v>0</v>
      </c>
      <c r="F171" s="89">
        <f t="shared" si="32"/>
        <v>0</v>
      </c>
      <c r="G171" s="78">
        <v>100</v>
      </c>
      <c r="H171" s="89">
        <f t="shared" si="33"/>
        <v>-4796.6000000000004</v>
      </c>
      <c r="I171" s="83">
        <f>'2024-ΠΡΟΫΠ ΑΝΑ ΒΟΜ'!E19</f>
        <v>-4796.6000000000004</v>
      </c>
    </row>
    <row r="172" spans="1:9" ht="25.5">
      <c r="A172" s="52" t="s">
        <v>335</v>
      </c>
      <c r="B172" s="59" t="s">
        <v>96</v>
      </c>
      <c r="C172" s="70">
        <v>0</v>
      </c>
      <c r="D172" s="89">
        <f t="shared" si="34"/>
        <v>0</v>
      </c>
      <c r="E172" s="78">
        <v>0</v>
      </c>
      <c r="F172" s="89">
        <f t="shared" si="32"/>
        <v>0</v>
      </c>
      <c r="G172" s="78">
        <v>100</v>
      </c>
      <c r="H172" s="89">
        <f t="shared" si="33"/>
        <v>0</v>
      </c>
      <c r="I172" s="83">
        <f>'2024-ΠΡΟΫΠ ΑΝΑ ΒΟΜ'!E20</f>
        <v>0</v>
      </c>
    </row>
    <row r="173" spans="1:9" ht="15.75" thickBot="1">
      <c r="A173" s="53" t="s">
        <v>620</v>
      </c>
      <c r="B173" s="64" t="s">
        <v>110</v>
      </c>
      <c r="C173" s="70">
        <v>25</v>
      </c>
      <c r="D173" s="89">
        <f t="shared" si="34"/>
        <v>1762.9525000000001</v>
      </c>
      <c r="E173" s="78">
        <v>75</v>
      </c>
      <c r="F173" s="89">
        <f t="shared" si="32"/>
        <v>5288.8575000000001</v>
      </c>
      <c r="G173" s="78">
        <v>0</v>
      </c>
      <c r="H173" s="89">
        <f t="shared" si="33"/>
        <v>0</v>
      </c>
      <c r="I173" s="83">
        <f>'2024-ΠΡΟΫΠ ΑΝΑ ΒΟΜ'!E21</f>
        <v>7051.8099999999995</v>
      </c>
    </row>
    <row r="174" spans="1:9" ht="15.75" thickBot="1">
      <c r="A174" s="54"/>
      <c r="B174" s="65" t="s">
        <v>622</v>
      </c>
      <c r="C174" s="71"/>
      <c r="D174" s="90">
        <f>SUM(D155:D173)</f>
        <v>1199.1500000000001</v>
      </c>
      <c r="E174" s="79"/>
      <c r="F174" s="90">
        <f>SUM(F155:F173)</f>
        <v>3597.45</v>
      </c>
      <c r="G174" s="79"/>
      <c r="H174" s="90">
        <f>SUM(H155:H173)</f>
        <v>-4796.6000000000004</v>
      </c>
      <c r="I174" s="84">
        <f>SUM(I155:I173)</f>
        <v>0</v>
      </c>
    </row>
    <row r="175" spans="1:9" ht="15">
      <c r="A175" s="50" t="s">
        <v>293</v>
      </c>
      <c r="B175" s="66" t="s">
        <v>623</v>
      </c>
      <c r="C175" s="70">
        <v>0</v>
      </c>
      <c r="D175" s="89" t="e">
        <f t="shared" ref="D175:D179" si="35">$I175*C175/100</f>
        <v>#REF!</v>
      </c>
      <c r="E175" s="78">
        <v>100</v>
      </c>
      <c r="F175" s="89" t="e">
        <f t="shared" ref="F175:F179" si="36">$I175*E175/100</f>
        <v>#REF!</v>
      </c>
      <c r="G175" s="78">
        <v>0</v>
      </c>
      <c r="H175" s="89" t="e">
        <f t="shared" ref="H175:H179" si="37">$I175*G175/100</f>
        <v>#REF!</v>
      </c>
      <c r="I175" s="83" t="e">
        <f>'2024-ΠΡΟΫΠ ΑΝΑ ΒΟΜ'!#REF!</f>
        <v>#REF!</v>
      </c>
    </row>
    <row r="176" spans="1:9" ht="15">
      <c r="A176" s="50" t="s">
        <v>293</v>
      </c>
      <c r="B176" s="66" t="s">
        <v>101</v>
      </c>
      <c r="C176" s="70">
        <v>0</v>
      </c>
      <c r="D176" s="89">
        <f t="shared" si="35"/>
        <v>0</v>
      </c>
      <c r="E176" s="78">
        <v>100</v>
      </c>
      <c r="F176" s="89">
        <f t="shared" si="36"/>
        <v>0</v>
      </c>
      <c r="G176" s="78">
        <v>0</v>
      </c>
      <c r="H176" s="89">
        <f t="shared" si="37"/>
        <v>0</v>
      </c>
      <c r="I176" s="83">
        <f>'2024-ΠΡΟΫΠ ΑΝΑ ΒΟΜ'!E23</f>
        <v>0</v>
      </c>
    </row>
    <row r="177" spans="1:9" ht="15">
      <c r="A177" s="50" t="s">
        <v>293</v>
      </c>
      <c r="B177" s="66" t="s">
        <v>99</v>
      </c>
      <c r="C177" s="70">
        <v>0</v>
      </c>
      <c r="D177" s="89">
        <f t="shared" si="35"/>
        <v>0</v>
      </c>
      <c r="E177" s="78">
        <v>0</v>
      </c>
      <c r="F177" s="89">
        <f t="shared" si="36"/>
        <v>0</v>
      </c>
      <c r="G177" s="78">
        <v>100</v>
      </c>
      <c r="H177" s="89">
        <f t="shared" si="37"/>
        <v>0</v>
      </c>
      <c r="I177" s="83">
        <f>'2024-ΠΡΟΫΠ ΑΝΑ ΒΟΜ'!E24</f>
        <v>0</v>
      </c>
    </row>
    <row r="178" spans="1:9" ht="15">
      <c r="A178" s="50" t="s">
        <v>293</v>
      </c>
      <c r="B178" s="66" t="s">
        <v>98</v>
      </c>
      <c r="C178" s="70">
        <v>0</v>
      </c>
      <c r="D178" s="89">
        <f t="shared" si="35"/>
        <v>0</v>
      </c>
      <c r="E178" s="78">
        <v>100</v>
      </c>
      <c r="F178" s="89">
        <f t="shared" si="36"/>
        <v>0</v>
      </c>
      <c r="G178" s="78">
        <v>0</v>
      </c>
      <c r="H178" s="89">
        <f t="shared" si="37"/>
        <v>0</v>
      </c>
      <c r="I178" s="83">
        <f>'2024-ΠΡΟΫΠ ΑΝΑ ΒΟΜ'!E25</f>
        <v>0</v>
      </c>
    </row>
    <row r="179" spans="1:9" ht="15.75" thickBot="1">
      <c r="A179" s="110" t="s">
        <v>293</v>
      </c>
      <c r="B179" s="111" t="s">
        <v>733</v>
      </c>
      <c r="C179" s="115">
        <v>0</v>
      </c>
      <c r="D179" s="89">
        <f t="shared" si="35"/>
        <v>0</v>
      </c>
      <c r="E179" s="116">
        <v>0</v>
      </c>
      <c r="F179" s="89">
        <f t="shared" si="36"/>
        <v>0</v>
      </c>
      <c r="G179" s="116">
        <v>100</v>
      </c>
      <c r="H179" s="89">
        <f t="shared" si="37"/>
        <v>0</v>
      </c>
      <c r="I179" s="117">
        <f>'2024-ΠΡΟΫΠ ΑΝΑ ΒΟΜ'!E26</f>
        <v>0</v>
      </c>
    </row>
    <row r="180" spans="1:9" ht="15.75" thickBot="1">
      <c r="B180" s="67" t="s">
        <v>647</v>
      </c>
      <c r="C180" s="72"/>
      <c r="D180" s="94" t="e">
        <f>SUM(D174:D179)</f>
        <v>#REF!</v>
      </c>
      <c r="E180" s="72"/>
      <c r="F180" s="94" t="e">
        <f>SUM(F174:F179)</f>
        <v>#REF!</v>
      </c>
      <c r="G180" s="80"/>
      <c r="H180" s="94" t="e">
        <f>SUM(H174:H179)</f>
        <v>#REF!</v>
      </c>
      <c r="I180" s="85" t="e">
        <f>SUM(I174:I179)</f>
        <v>#REF!</v>
      </c>
    </row>
    <row r="181" spans="1:9" ht="13.5" thickBot="1"/>
    <row r="182" spans="1:9" ht="15">
      <c r="A182" s="48"/>
      <c r="B182" s="49" t="s">
        <v>653</v>
      </c>
      <c r="C182" s="69"/>
      <c r="D182" s="87" t="s">
        <v>640</v>
      </c>
      <c r="E182" s="69"/>
      <c r="F182" s="87" t="s">
        <v>641</v>
      </c>
      <c r="G182" s="69"/>
      <c r="H182" s="87" t="s">
        <v>642</v>
      </c>
      <c r="I182" s="81" t="s">
        <v>619</v>
      </c>
    </row>
    <row r="183" spans="1:9" ht="15">
      <c r="A183" s="48"/>
      <c r="B183" s="49"/>
      <c r="C183" s="68" t="s">
        <v>643</v>
      </c>
      <c r="D183" s="88" t="s">
        <v>644</v>
      </c>
      <c r="E183" s="68" t="s">
        <v>643</v>
      </c>
      <c r="F183" s="88" t="s">
        <v>644</v>
      </c>
      <c r="G183" s="68" t="s">
        <v>645</v>
      </c>
      <c r="H183" s="88" t="s">
        <v>644</v>
      </c>
      <c r="I183" s="82"/>
    </row>
    <row r="184" spans="1:9" ht="25.5">
      <c r="A184" s="50" t="s">
        <v>293</v>
      </c>
      <c r="B184" s="59" t="s">
        <v>646</v>
      </c>
      <c r="C184" s="70">
        <v>100</v>
      </c>
      <c r="D184" s="89">
        <f>$I184*C184/100</f>
        <v>0</v>
      </c>
      <c r="E184" s="78">
        <v>0</v>
      </c>
      <c r="F184" s="89">
        <f t="shared" ref="F184:F202" si="38">$I184*E184/100</f>
        <v>0</v>
      </c>
      <c r="G184" s="78">
        <v>0</v>
      </c>
      <c r="H184" s="89">
        <f t="shared" ref="H184:H202" si="39">$I184*G184/100</f>
        <v>0</v>
      </c>
      <c r="I184" s="83">
        <f>'2024-ΠΡΟΫΠ ΑΝΑ ΒΟΜ'!C2</f>
        <v>0</v>
      </c>
    </row>
    <row r="185" spans="1:9" ht="15">
      <c r="A185" s="52" t="s">
        <v>335</v>
      </c>
      <c r="B185" s="59" t="s">
        <v>103</v>
      </c>
      <c r="C185" s="70">
        <v>0</v>
      </c>
      <c r="D185" s="89">
        <f t="shared" ref="D185:D202" si="40">$I185*C185/100</f>
        <v>0</v>
      </c>
      <c r="E185" s="78">
        <v>100</v>
      </c>
      <c r="F185" s="89">
        <f t="shared" si="38"/>
        <v>0</v>
      </c>
      <c r="G185" s="78">
        <v>0</v>
      </c>
      <c r="H185" s="89">
        <f t="shared" si="39"/>
        <v>0</v>
      </c>
      <c r="I185" s="83">
        <f>'2024-ΠΡΟΫΠ ΑΝΑ ΒΟΜ'!C3</f>
        <v>0</v>
      </c>
    </row>
    <row r="186" spans="1:9" ht="15">
      <c r="A186" s="52" t="s">
        <v>335</v>
      </c>
      <c r="B186" s="59" t="s">
        <v>104</v>
      </c>
      <c r="C186" s="70">
        <v>100</v>
      </c>
      <c r="D186" s="89">
        <f t="shared" si="40"/>
        <v>0</v>
      </c>
      <c r="E186" s="78">
        <v>0</v>
      </c>
      <c r="F186" s="89">
        <f t="shared" si="38"/>
        <v>0</v>
      </c>
      <c r="G186" s="78">
        <v>0</v>
      </c>
      <c r="H186" s="89">
        <f t="shared" si="39"/>
        <v>0</v>
      </c>
      <c r="I186" s="83">
        <f>'2024-ΠΡΟΫΠ ΑΝΑ ΒΟΜ'!C5</f>
        <v>0</v>
      </c>
    </row>
    <row r="187" spans="1:9" ht="15">
      <c r="A187" s="50" t="s">
        <v>293</v>
      </c>
      <c r="B187" s="59" t="s">
        <v>91</v>
      </c>
      <c r="C187" s="70">
        <v>25</v>
      </c>
      <c r="D187" s="89">
        <f t="shared" si="40"/>
        <v>0</v>
      </c>
      <c r="E187" s="78">
        <v>75</v>
      </c>
      <c r="F187" s="89">
        <f t="shared" si="38"/>
        <v>0</v>
      </c>
      <c r="G187" s="78">
        <v>0</v>
      </c>
      <c r="H187" s="89">
        <f t="shared" si="39"/>
        <v>0</v>
      </c>
      <c r="I187" s="83">
        <f>'2024-ΠΡΟΫΠ ΑΝΑ ΒΟΜ'!C6</f>
        <v>0</v>
      </c>
    </row>
    <row r="188" spans="1:9" ht="15">
      <c r="A188" s="50" t="s">
        <v>293</v>
      </c>
      <c r="B188" s="59" t="s">
        <v>89</v>
      </c>
      <c r="C188" s="70">
        <v>25</v>
      </c>
      <c r="D188" s="89">
        <f t="shared" si="40"/>
        <v>0</v>
      </c>
      <c r="E188" s="78">
        <v>75</v>
      </c>
      <c r="F188" s="89">
        <f t="shared" si="38"/>
        <v>0</v>
      </c>
      <c r="G188" s="78">
        <v>0</v>
      </c>
      <c r="H188" s="89">
        <f t="shared" si="39"/>
        <v>0</v>
      </c>
      <c r="I188" s="83">
        <f>'2024-ΠΡΟΫΠ ΑΝΑ ΒΟΜ'!C7</f>
        <v>0</v>
      </c>
    </row>
    <row r="189" spans="1:9" ht="15">
      <c r="A189" s="50" t="s">
        <v>293</v>
      </c>
      <c r="B189" s="59" t="s">
        <v>88</v>
      </c>
      <c r="C189" s="70">
        <v>25</v>
      </c>
      <c r="D189" s="89">
        <f t="shared" si="40"/>
        <v>-147.5</v>
      </c>
      <c r="E189" s="78">
        <v>75</v>
      </c>
      <c r="F189" s="89">
        <f t="shared" si="38"/>
        <v>-442.5</v>
      </c>
      <c r="G189" s="78">
        <v>0</v>
      </c>
      <c r="H189" s="89">
        <f t="shared" si="39"/>
        <v>0</v>
      </c>
      <c r="I189" s="83">
        <f>'2024-ΠΡΟΫΠ ΑΝΑ ΒΟΜ'!C8</f>
        <v>-590</v>
      </c>
    </row>
    <row r="190" spans="1:9" ht="15">
      <c r="A190" s="50" t="s">
        <v>293</v>
      </c>
      <c r="B190" s="59" t="s">
        <v>105</v>
      </c>
      <c r="C190" s="70">
        <v>0</v>
      </c>
      <c r="D190" s="89">
        <f t="shared" si="40"/>
        <v>0</v>
      </c>
      <c r="E190" s="78">
        <v>0</v>
      </c>
      <c r="F190" s="89">
        <f t="shared" si="38"/>
        <v>0</v>
      </c>
      <c r="G190" s="78">
        <v>100</v>
      </c>
      <c r="H190" s="89">
        <f t="shared" si="39"/>
        <v>22000</v>
      </c>
      <c r="I190" s="83">
        <f>'2024-ΠΡΟΫΠ ΑΝΑ ΒΟΜ'!C9</f>
        <v>22000</v>
      </c>
    </row>
    <row r="191" spans="1:9" ht="15">
      <c r="A191" s="50" t="s">
        <v>293</v>
      </c>
      <c r="B191" s="59" t="s">
        <v>90</v>
      </c>
      <c r="C191" s="70">
        <v>25</v>
      </c>
      <c r="D191" s="89">
        <f t="shared" si="40"/>
        <v>-1400</v>
      </c>
      <c r="E191" s="78">
        <v>75</v>
      </c>
      <c r="F191" s="89">
        <f t="shared" si="38"/>
        <v>-4200</v>
      </c>
      <c r="G191" s="78">
        <v>0</v>
      </c>
      <c r="H191" s="89">
        <f t="shared" si="39"/>
        <v>0</v>
      </c>
      <c r="I191" s="83">
        <f>'2024-ΠΡΟΫΠ ΑΝΑ ΒΟΜ'!C10</f>
        <v>-5600</v>
      </c>
    </row>
    <row r="192" spans="1:9" ht="15">
      <c r="A192" s="50" t="s">
        <v>293</v>
      </c>
      <c r="B192" s="59" t="s">
        <v>92</v>
      </c>
      <c r="C192" s="70">
        <v>25</v>
      </c>
      <c r="D192" s="89">
        <f t="shared" si="40"/>
        <v>0</v>
      </c>
      <c r="E192" s="78">
        <v>75</v>
      </c>
      <c r="F192" s="89">
        <f t="shared" si="38"/>
        <v>0</v>
      </c>
      <c r="G192" s="78">
        <v>0</v>
      </c>
      <c r="H192" s="89">
        <f t="shared" si="39"/>
        <v>0</v>
      </c>
      <c r="I192" s="83">
        <f>'2024-ΠΡΟΫΠ ΑΝΑ ΒΟΜ'!C11</f>
        <v>0</v>
      </c>
    </row>
    <row r="193" spans="1:9" ht="15">
      <c r="A193" s="50" t="s">
        <v>293</v>
      </c>
      <c r="B193" s="59" t="s">
        <v>93</v>
      </c>
      <c r="C193" s="70">
        <v>25</v>
      </c>
      <c r="D193" s="89">
        <f t="shared" si="40"/>
        <v>0</v>
      </c>
      <c r="E193" s="78">
        <v>75</v>
      </c>
      <c r="F193" s="89">
        <f t="shared" si="38"/>
        <v>0</v>
      </c>
      <c r="G193" s="78">
        <v>0</v>
      </c>
      <c r="H193" s="89">
        <f t="shared" si="39"/>
        <v>0</v>
      </c>
      <c r="I193" s="83">
        <f>'2024-ΠΡΟΫΠ ΑΝΑ ΒΟΜ'!C12</f>
        <v>0</v>
      </c>
    </row>
    <row r="194" spans="1:9" ht="15">
      <c r="A194" s="50" t="s">
        <v>293</v>
      </c>
      <c r="B194" s="59" t="s">
        <v>94</v>
      </c>
      <c r="C194" s="70">
        <v>25</v>
      </c>
      <c r="D194" s="89">
        <f t="shared" si="40"/>
        <v>0</v>
      </c>
      <c r="E194" s="78">
        <v>75</v>
      </c>
      <c r="F194" s="89">
        <f t="shared" si="38"/>
        <v>0</v>
      </c>
      <c r="G194" s="78">
        <v>0</v>
      </c>
      <c r="H194" s="89">
        <f t="shared" si="39"/>
        <v>0</v>
      </c>
      <c r="I194" s="83">
        <f>'2024-ΠΡΟΫΠ ΑΝΑ ΒΟΜ'!C13</f>
        <v>0</v>
      </c>
    </row>
    <row r="195" spans="1:9" ht="15">
      <c r="A195" s="53" t="s">
        <v>620</v>
      </c>
      <c r="B195" s="59" t="s">
        <v>95</v>
      </c>
      <c r="C195" s="70">
        <v>25</v>
      </c>
      <c r="D195" s="89">
        <f t="shared" si="40"/>
        <v>0</v>
      </c>
      <c r="E195" s="78">
        <v>75</v>
      </c>
      <c r="F195" s="89">
        <f t="shared" si="38"/>
        <v>0</v>
      </c>
      <c r="G195" s="78">
        <v>0</v>
      </c>
      <c r="H195" s="89">
        <f t="shared" si="39"/>
        <v>0</v>
      </c>
      <c r="I195" s="83">
        <f>'2024-ΠΡΟΫΠ ΑΝΑ ΒΟΜ'!C14</f>
        <v>0</v>
      </c>
    </row>
    <row r="196" spans="1:9" ht="24">
      <c r="A196" s="53" t="s">
        <v>620</v>
      </c>
      <c r="B196" s="60" t="s">
        <v>106</v>
      </c>
      <c r="C196" s="70">
        <v>0</v>
      </c>
      <c r="D196" s="89">
        <f t="shared" si="40"/>
        <v>0</v>
      </c>
      <c r="E196" s="78">
        <v>100</v>
      </c>
      <c r="F196" s="89">
        <f t="shared" si="38"/>
        <v>0</v>
      </c>
      <c r="G196" s="78">
        <v>0</v>
      </c>
      <c r="H196" s="89">
        <f t="shared" si="39"/>
        <v>0</v>
      </c>
      <c r="I196" s="83">
        <f>'2024-ΠΡΟΫΠ ΑΝΑ ΒΟΜ'!C15</f>
        <v>0</v>
      </c>
    </row>
    <row r="197" spans="1:9" ht="22.5">
      <c r="A197" s="53" t="s">
        <v>620</v>
      </c>
      <c r="B197" s="61" t="s">
        <v>656</v>
      </c>
      <c r="C197" s="70">
        <v>25</v>
      </c>
      <c r="D197" s="89">
        <f t="shared" si="40"/>
        <v>-2220.9575</v>
      </c>
      <c r="E197" s="78">
        <v>75</v>
      </c>
      <c r="F197" s="89">
        <f t="shared" si="38"/>
        <v>-6662.8725000000004</v>
      </c>
      <c r="G197" s="78">
        <v>0</v>
      </c>
      <c r="H197" s="89">
        <f t="shared" si="39"/>
        <v>0</v>
      </c>
      <c r="I197" s="83">
        <f>'2024-ΠΡΟΫΠ ΑΝΑ ΒΟΜ'!C16</f>
        <v>-8883.83</v>
      </c>
    </row>
    <row r="198" spans="1:9" ht="22.5">
      <c r="A198" s="52" t="s">
        <v>335</v>
      </c>
      <c r="B198" s="62" t="s">
        <v>655</v>
      </c>
      <c r="C198" s="70">
        <v>25</v>
      </c>
      <c r="D198" s="89">
        <f t="shared" si="40"/>
        <v>-495</v>
      </c>
      <c r="E198" s="78">
        <v>75</v>
      </c>
      <c r="F198" s="89">
        <f t="shared" si="38"/>
        <v>-1485</v>
      </c>
      <c r="G198" s="78">
        <v>0</v>
      </c>
      <c r="H198" s="89">
        <f t="shared" si="39"/>
        <v>0</v>
      </c>
      <c r="I198" s="83">
        <f>'2024-ΠΡΟΫΠ ΑΝΑ ΒΟΜ'!C17</f>
        <v>-1980</v>
      </c>
    </row>
    <row r="199" spans="1:9" ht="15">
      <c r="A199" s="53" t="s">
        <v>620</v>
      </c>
      <c r="B199" s="59" t="s">
        <v>108</v>
      </c>
      <c r="C199" s="70">
        <v>0</v>
      </c>
      <c r="D199" s="89">
        <f t="shared" si="40"/>
        <v>0</v>
      </c>
      <c r="E199" s="78">
        <v>100</v>
      </c>
      <c r="F199" s="89">
        <f t="shared" si="38"/>
        <v>0</v>
      </c>
      <c r="G199" s="78">
        <v>0</v>
      </c>
      <c r="H199" s="89">
        <f t="shared" si="39"/>
        <v>0</v>
      </c>
      <c r="I199" s="83">
        <f>'2024-ΠΡΟΫΠ ΑΝΑ ΒΟΜ'!C18</f>
        <v>0</v>
      </c>
    </row>
    <row r="200" spans="1:9" ht="25.5">
      <c r="A200" s="50" t="s">
        <v>293</v>
      </c>
      <c r="B200" s="63" t="s">
        <v>657</v>
      </c>
      <c r="C200" s="70">
        <v>0</v>
      </c>
      <c r="D200" s="89">
        <f t="shared" si="40"/>
        <v>0</v>
      </c>
      <c r="E200" s="78">
        <v>0</v>
      </c>
      <c r="F200" s="89">
        <f t="shared" si="38"/>
        <v>0</v>
      </c>
      <c r="G200" s="78">
        <v>100</v>
      </c>
      <c r="H200" s="89">
        <f t="shared" si="39"/>
        <v>-1600</v>
      </c>
      <c r="I200" s="83">
        <f>'2024-ΠΡΟΫΠ ΑΝΑ ΒΟΜ'!C19</f>
        <v>-1600</v>
      </c>
    </row>
    <row r="201" spans="1:9" ht="25.5">
      <c r="A201" s="52" t="s">
        <v>335</v>
      </c>
      <c r="B201" s="59" t="s">
        <v>96</v>
      </c>
      <c r="C201" s="70">
        <v>0</v>
      </c>
      <c r="D201" s="89">
        <f t="shared" si="40"/>
        <v>0</v>
      </c>
      <c r="E201" s="78">
        <v>0</v>
      </c>
      <c r="F201" s="89">
        <f t="shared" si="38"/>
        <v>0</v>
      </c>
      <c r="G201" s="78">
        <v>100</v>
      </c>
      <c r="H201" s="89">
        <f t="shared" si="39"/>
        <v>0</v>
      </c>
      <c r="I201" s="83">
        <f>'2024-ΠΡΟΫΠ ΑΝΑ ΒΟΜ'!C20</f>
        <v>0</v>
      </c>
    </row>
    <row r="202" spans="1:9" ht="15.75" thickBot="1">
      <c r="A202" s="53" t="s">
        <v>620</v>
      </c>
      <c r="B202" s="64" t="s">
        <v>110</v>
      </c>
      <c r="C202" s="70">
        <v>25</v>
      </c>
      <c r="D202" s="89">
        <f t="shared" si="40"/>
        <v>-8336.5424999999996</v>
      </c>
      <c r="E202" s="78">
        <v>75</v>
      </c>
      <c r="F202" s="89">
        <f t="shared" si="38"/>
        <v>-25009.627499999999</v>
      </c>
      <c r="G202" s="78">
        <v>0</v>
      </c>
      <c r="H202" s="89">
        <f t="shared" si="39"/>
        <v>0</v>
      </c>
      <c r="I202" s="83">
        <f>'2024-ΠΡΟΫΠ ΑΝΑ ΒΟΜ'!C21</f>
        <v>-33346.17</v>
      </c>
    </row>
    <row r="203" spans="1:9" ht="15.75" thickBot="1">
      <c r="A203" s="54"/>
      <c r="B203" s="65" t="s">
        <v>622</v>
      </c>
      <c r="C203" s="71"/>
      <c r="D203" s="90">
        <f>SUM(D184:D202)</f>
        <v>-12600</v>
      </c>
      <c r="E203" s="79"/>
      <c r="F203" s="90">
        <f>SUM(F184:F202)</f>
        <v>-37800</v>
      </c>
      <c r="G203" s="79"/>
      <c r="H203" s="90">
        <f>SUM(H184:H202)</f>
        <v>20400</v>
      </c>
      <c r="I203" s="84">
        <f>SUM(I184:I202)</f>
        <v>-30000</v>
      </c>
    </row>
    <row r="204" spans="1:9" ht="15">
      <c r="A204" s="50" t="s">
        <v>293</v>
      </c>
      <c r="B204" s="66" t="s">
        <v>623</v>
      </c>
      <c r="C204" s="70">
        <v>0</v>
      </c>
      <c r="D204" s="89" t="e">
        <f t="shared" ref="D204:D208" si="41">$I204*C204/100</f>
        <v>#REF!</v>
      </c>
      <c r="E204" s="78">
        <v>100</v>
      </c>
      <c r="F204" s="89" t="e">
        <f t="shared" ref="F204:F208" si="42">$I204*E204/100</f>
        <v>#REF!</v>
      </c>
      <c r="G204" s="78">
        <v>0</v>
      </c>
      <c r="H204" s="89" t="e">
        <f t="shared" ref="H204:H208" si="43">$I204*G204/100</f>
        <v>#REF!</v>
      </c>
      <c r="I204" s="83" t="e">
        <f>'2024-ΠΡΟΫΠ ΑΝΑ ΒΟΜ'!#REF!</f>
        <v>#REF!</v>
      </c>
    </row>
    <row r="205" spans="1:9" ht="15">
      <c r="A205" s="50" t="s">
        <v>293</v>
      </c>
      <c r="B205" s="66" t="s">
        <v>101</v>
      </c>
      <c r="C205" s="70">
        <v>0</v>
      </c>
      <c r="D205" s="89">
        <f t="shared" si="41"/>
        <v>0</v>
      </c>
      <c r="E205" s="78">
        <v>100</v>
      </c>
      <c r="F205" s="89">
        <f t="shared" si="42"/>
        <v>0</v>
      </c>
      <c r="G205" s="78">
        <v>0</v>
      </c>
      <c r="H205" s="89">
        <f t="shared" si="43"/>
        <v>0</v>
      </c>
      <c r="I205" s="83">
        <f>'2024-ΠΡΟΫΠ ΑΝΑ ΒΟΜ'!C23</f>
        <v>0</v>
      </c>
    </row>
    <row r="206" spans="1:9" ht="15">
      <c r="A206" s="50" t="s">
        <v>293</v>
      </c>
      <c r="B206" s="66" t="s">
        <v>99</v>
      </c>
      <c r="C206" s="70">
        <v>0</v>
      </c>
      <c r="D206" s="89">
        <f t="shared" si="41"/>
        <v>0</v>
      </c>
      <c r="E206" s="78">
        <v>0</v>
      </c>
      <c r="F206" s="89">
        <f t="shared" si="42"/>
        <v>0</v>
      </c>
      <c r="G206" s="78">
        <v>100</v>
      </c>
      <c r="H206" s="89">
        <f t="shared" si="43"/>
        <v>0</v>
      </c>
      <c r="I206" s="83">
        <f>'2024-ΠΡΟΫΠ ΑΝΑ ΒΟΜ'!C24</f>
        <v>0</v>
      </c>
    </row>
    <row r="207" spans="1:9" ht="15">
      <c r="A207" s="50" t="s">
        <v>293</v>
      </c>
      <c r="B207" s="66" t="s">
        <v>98</v>
      </c>
      <c r="C207" s="70">
        <v>0</v>
      </c>
      <c r="D207" s="89">
        <f t="shared" si="41"/>
        <v>0</v>
      </c>
      <c r="E207" s="78">
        <v>100</v>
      </c>
      <c r="F207" s="89">
        <f t="shared" si="42"/>
        <v>0</v>
      </c>
      <c r="G207" s="78">
        <v>0</v>
      </c>
      <c r="H207" s="89">
        <f t="shared" si="43"/>
        <v>0</v>
      </c>
      <c r="I207" s="83">
        <f>'2024-ΠΡΟΫΠ ΑΝΑ ΒΟΜ'!C25</f>
        <v>0</v>
      </c>
    </row>
    <row r="208" spans="1:9" ht="15.75" thickBot="1">
      <c r="A208" s="110" t="s">
        <v>293</v>
      </c>
      <c r="B208" s="111" t="s">
        <v>733</v>
      </c>
      <c r="C208" s="115">
        <v>0</v>
      </c>
      <c r="D208" s="89">
        <f t="shared" si="41"/>
        <v>0</v>
      </c>
      <c r="E208" s="116">
        <v>0</v>
      </c>
      <c r="F208" s="89">
        <f t="shared" si="42"/>
        <v>0</v>
      </c>
      <c r="G208" s="116">
        <v>100</v>
      </c>
      <c r="H208" s="89">
        <f t="shared" si="43"/>
        <v>0</v>
      </c>
      <c r="I208" s="117">
        <f>'2024-ΠΡΟΫΠ ΑΝΑ ΒΟΜ'!C26</f>
        <v>0</v>
      </c>
    </row>
    <row r="209" spans="2:9" ht="15.75" thickBot="1">
      <c r="B209" s="67" t="s">
        <v>647</v>
      </c>
      <c r="C209" s="72"/>
      <c r="D209" s="94" t="e">
        <f>SUM(D203:D208)</f>
        <v>#REF!</v>
      </c>
      <c r="E209" s="72"/>
      <c r="F209" s="94" t="e">
        <f>SUM(F203:F208)</f>
        <v>#REF!</v>
      </c>
      <c r="G209" s="80"/>
      <c r="H209" s="94" t="e">
        <f>SUM(H203:H208)</f>
        <v>#REF!</v>
      </c>
      <c r="I209" s="85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2024-ΠΡΟΥΠΟΛΟΓΙΣΜΟΣ_ΑΝΑ (ΚΑΕ)</vt:lpstr>
      <vt:lpstr>2024 ΠΡΟΥΠΟΛΟΓΙΣΜΟΣ</vt:lpstr>
      <vt:lpstr>2024-ΠΡΟΫΠ ΑΝΑ ΒΟΜ</vt:lpstr>
      <vt:lpstr>Επιμερισμός</vt:lpstr>
      <vt:lpstr>'2024-ΠΡΟΫΠ ΑΝΑ ΒΟΜ'!Print_Area</vt:lpstr>
      <vt:lpstr>'2024-ΠΡΟΥΠΟΛΟΓΙΣΜΟΣ_ΑΝΑ (ΚΑΕ)'!Print_Titles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2020-11-20T13:35:49Z</cp:lastPrinted>
  <dcterms:created xsi:type="dcterms:W3CDTF">2011-04-04T07:35:35Z</dcterms:created>
  <dcterms:modified xsi:type="dcterms:W3CDTF">2024-11-18T07:50:57Z</dcterms:modified>
</cp:coreProperties>
</file>