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egean.gr\Admin\Users\Prytaniko_Sigklitos\ΣΥΜΒΟΥΛΙΟ ΔΙΟΙΚΗΣΗΣ\Τακτικές Συνεδρίάσεις\Τακτική_04_03.10.2023\Εισηγήσεις\"/>
    </mc:Choice>
  </mc:AlternateContent>
  <bookViews>
    <workbookView showHorizontalScroll="0" showVerticalScroll="0" showSheetTabs="0" xWindow="0" yWindow="0" windowWidth="28800" windowHeight="11730" firstSheet="4"/>
  </bookViews>
  <sheets>
    <sheet name="2023_ΑΡΧΙΚΟΣ ΠΔΕ" sheetId="29" r:id="rId1"/>
    <sheet name="2η ΤΡΟΠΟΠΟΙΗΣΗ_ (1η ΠΔΕ)" sheetId="28" r:id="rId2"/>
    <sheet name="4η ΤΡΟΠΟΠΟΙΗΣΗ_ (2η ΠΔΕ) " sheetId="30" r:id="rId3"/>
    <sheet name="7η ΤΡΟΠΟΠΟΙΗΣΗ_(3η ΠΔΕ)" sheetId="31" r:id="rId4"/>
    <sheet name="8η ΤΡΟΠΟΠΟΙΗΣΗ_(4η ΠΔΕ) " sheetId="32" r:id="rId5"/>
    <sheet name="9η ΤΡΟΠΟΠΟΙΗΣΗ_(5η ΠΔΕ)  " sheetId="33" r:id="rId6"/>
    <sheet name="15η ΤΡΟΠΟΠΟΙΗΣΗ_(6η ΠΔΕ)" sheetId="34" r:id="rId7"/>
    <sheet name="16η ΤΡΟΠΟΠΟΙΗΣΗ_(7η ΠΔΕ) " sheetId="35" r:id="rId8"/>
  </sheets>
  <definedNames>
    <definedName name="_xlnm.Print_Titles" localSheetId="6">'15η ΤΡΟΠΟΠΟΙΗΣΗ_(6η ΠΔΕ)'!$1:$1</definedName>
    <definedName name="_xlnm.Print_Titles" localSheetId="7">'16η ΤΡΟΠΟΠΟΙΗΣΗ_(7η ΠΔΕ) '!$1:$1</definedName>
    <definedName name="_xlnm.Print_Titles" localSheetId="1">'2η ΤΡΟΠΟΠΟΙΗΣΗ_ (1η ΠΔΕ)'!$1:$1</definedName>
    <definedName name="_xlnm.Print_Titles" localSheetId="2">'4η ΤΡΟΠΟΠΟΙΗΣΗ_ (2η ΠΔΕ) '!$1:$1</definedName>
    <definedName name="_xlnm.Print_Titles" localSheetId="3">'7η ΤΡΟΠΟΠΟΙΗΣΗ_(3η ΠΔΕ)'!$1:$1</definedName>
    <definedName name="_xlnm.Print_Titles" localSheetId="4">'8η ΤΡΟΠΟΠΟΙΗΣΗ_(4η ΠΔΕ) '!$1:$1</definedName>
    <definedName name="_xlnm.Print_Titles" localSheetId="5">'9η ΤΡΟΠΟΠΟΙΗΣΗ_(5η ΠΔΕ)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3" i="35" l="1"/>
  <c r="AI103" i="35"/>
  <c r="AI101" i="35"/>
  <c r="AJ101" i="35"/>
  <c r="AH82" i="35"/>
  <c r="AH83" i="35"/>
  <c r="AH84" i="35"/>
  <c r="AJ84" i="35" s="1"/>
  <c r="AH85" i="35"/>
  <c r="AJ85" i="35" s="1"/>
  <c r="AH86" i="35"/>
  <c r="AH87" i="35"/>
  <c r="AJ87" i="35" s="1"/>
  <c r="AH88" i="35"/>
  <c r="AH89" i="35"/>
  <c r="AJ89" i="35" s="1"/>
  <c r="AH90" i="35"/>
  <c r="AJ90" i="35" s="1"/>
  <c r="AH91" i="35"/>
  <c r="AJ91" i="35" s="1"/>
  <c r="AH92" i="35"/>
  <c r="AH93" i="35"/>
  <c r="AJ93" i="35" s="1"/>
  <c r="AH94" i="35"/>
  <c r="AH95" i="35"/>
  <c r="AH96" i="35"/>
  <c r="AJ96" i="35" s="1"/>
  <c r="AH97" i="35"/>
  <c r="AJ97" i="35" s="1"/>
  <c r="AH98" i="35"/>
  <c r="AH99" i="35"/>
  <c r="AJ99" i="35" s="1"/>
  <c r="AH100" i="35"/>
  <c r="AH81" i="35"/>
  <c r="AH66" i="35"/>
  <c r="AH67" i="35"/>
  <c r="AH68" i="35"/>
  <c r="AH69" i="35"/>
  <c r="AH70" i="35"/>
  <c r="AH71" i="35"/>
  <c r="AJ71" i="35" s="1"/>
  <c r="AH72" i="35"/>
  <c r="AH73" i="35"/>
  <c r="AH74" i="35"/>
  <c r="AH75" i="35"/>
  <c r="AH76" i="35"/>
  <c r="AH77" i="35"/>
  <c r="AJ77" i="35" s="1"/>
  <c r="AH78" i="35"/>
  <c r="AH65" i="35"/>
  <c r="AH61" i="35"/>
  <c r="AH60" i="35"/>
  <c r="AH57" i="35"/>
  <c r="AH56" i="35"/>
  <c r="AH53" i="35"/>
  <c r="AJ53" i="35" s="1"/>
  <c r="AH52" i="35"/>
  <c r="AJ52" i="35" s="1"/>
  <c r="AH51" i="35"/>
  <c r="AH50" i="35"/>
  <c r="AH46" i="35"/>
  <c r="AH43" i="35"/>
  <c r="AJ43" i="35" s="1"/>
  <c r="AJ44" i="35" s="1"/>
  <c r="AH18" i="35"/>
  <c r="AH19" i="35"/>
  <c r="AH20" i="35"/>
  <c r="AH21" i="35"/>
  <c r="AH22" i="35"/>
  <c r="AH23" i="35"/>
  <c r="AJ23" i="35" s="1"/>
  <c r="AH24" i="35"/>
  <c r="AJ24" i="35" s="1"/>
  <c r="AH25" i="35"/>
  <c r="AJ25" i="35" s="1"/>
  <c r="AH26" i="35"/>
  <c r="AH17" i="35"/>
  <c r="AJ17" i="35" s="1"/>
  <c r="AG113" i="35"/>
  <c r="AG118" i="35" s="1"/>
  <c r="AI112" i="35"/>
  <c r="AI111" i="35"/>
  <c r="AJ111" i="35"/>
  <c r="AI110" i="35"/>
  <c r="AJ110" i="35"/>
  <c r="AI109" i="35"/>
  <c r="AJ109" i="35"/>
  <c r="AI108" i="35"/>
  <c r="AI107" i="35"/>
  <c r="AI106" i="35"/>
  <c r="AI113" i="35" s="1"/>
  <c r="AI118" i="35" s="1"/>
  <c r="AI105" i="35"/>
  <c r="AH113" i="35"/>
  <c r="AH118" i="35" s="1"/>
  <c r="AG101" i="35"/>
  <c r="AJ100" i="35"/>
  <c r="AI100" i="35"/>
  <c r="AI99" i="35"/>
  <c r="AJ98" i="35"/>
  <c r="AI98" i="35"/>
  <c r="AI97" i="35"/>
  <c r="AI96" i="35"/>
  <c r="AJ95" i="35"/>
  <c r="AI95" i="35"/>
  <c r="AJ94" i="35"/>
  <c r="AI94" i="35"/>
  <c r="AI93" i="35"/>
  <c r="AJ92" i="35"/>
  <c r="AI92" i="35"/>
  <c r="AI91" i="35"/>
  <c r="AI90" i="35"/>
  <c r="AI89" i="35"/>
  <c r="AJ88" i="35"/>
  <c r="AI88" i="35"/>
  <c r="AI87" i="35"/>
  <c r="AJ86" i="35"/>
  <c r="AI86" i="35"/>
  <c r="AI85" i="35"/>
  <c r="AI84" i="35"/>
  <c r="AJ83" i="35"/>
  <c r="AI83" i="35"/>
  <c r="AJ82" i="35"/>
  <c r="AI82" i="35"/>
  <c r="AJ81" i="35"/>
  <c r="AI81" i="35"/>
  <c r="AG79" i="35"/>
  <c r="AI78" i="35"/>
  <c r="AJ78" i="35"/>
  <c r="AI77" i="35"/>
  <c r="AI76" i="35"/>
  <c r="AJ76" i="35"/>
  <c r="AI75" i="35"/>
  <c r="AJ75" i="35"/>
  <c r="AI74" i="35"/>
  <c r="AJ74" i="35"/>
  <c r="AI73" i="35"/>
  <c r="AJ73" i="35"/>
  <c r="AI72" i="35"/>
  <c r="AJ72" i="35"/>
  <c r="AI71" i="35"/>
  <c r="AI70" i="35"/>
  <c r="AJ70" i="35"/>
  <c r="AI69" i="35"/>
  <c r="AJ69" i="35"/>
  <c r="AI68" i="35"/>
  <c r="AJ68" i="35"/>
  <c r="AI67" i="35"/>
  <c r="AJ67" i="35"/>
  <c r="AI66" i="35"/>
  <c r="AJ66" i="35"/>
  <c r="AI65" i="35"/>
  <c r="AJ65" i="35"/>
  <c r="AH63" i="35"/>
  <c r="AG63" i="35"/>
  <c r="AI61" i="35"/>
  <c r="AJ61" i="35"/>
  <c r="AI60" i="35"/>
  <c r="AI63" i="35" s="1"/>
  <c r="AJ60" i="35"/>
  <c r="AI58" i="35"/>
  <c r="AH58" i="35"/>
  <c r="AG58" i="35"/>
  <c r="AJ57" i="35"/>
  <c r="AI57" i="35"/>
  <c r="AJ56" i="35"/>
  <c r="AJ58" i="35" s="1"/>
  <c r="AI56" i="35"/>
  <c r="AG54" i="35"/>
  <c r="AG117" i="35" s="1"/>
  <c r="AI53" i="35"/>
  <c r="AI52" i="35"/>
  <c r="AI51" i="35"/>
  <c r="AJ51" i="35"/>
  <c r="AI50" i="35"/>
  <c r="AJ50" i="35"/>
  <c r="AI49" i="35"/>
  <c r="AI54" i="35" s="1"/>
  <c r="AH49" i="35"/>
  <c r="AJ49" i="35" s="1"/>
  <c r="AH47" i="35"/>
  <c r="AG47" i="35"/>
  <c r="AI46" i="35"/>
  <c r="AI47" i="35" s="1"/>
  <c r="AJ46" i="35"/>
  <c r="AJ47" i="35" s="1"/>
  <c r="AI44" i="35"/>
  <c r="AG44" i="35"/>
  <c r="AI43" i="35"/>
  <c r="AG41" i="35"/>
  <c r="AI40" i="35"/>
  <c r="AH40" i="35"/>
  <c r="AJ40" i="35" s="1"/>
  <c r="AI39" i="35"/>
  <c r="AI41" i="35" s="1"/>
  <c r="AH39" i="35"/>
  <c r="AJ39" i="35" s="1"/>
  <c r="AH37" i="35"/>
  <c r="AG37" i="35"/>
  <c r="AI36" i="35"/>
  <c r="AI37" i="35" s="1"/>
  <c r="AH36" i="35"/>
  <c r="AJ36" i="35" s="1"/>
  <c r="AJ37" i="35" s="1"/>
  <c r="AI34" i="35"/>
  <c r="AG34" i="35"/>
  <c r="AJ33" i="35"/>
  <c r="AI33" i="35"/>
  <c r="AH33" i="35"/>
  <c r="AJ32" i="35"/>
  <c r="AI32" i="35"/>
  <c r="AH32" i="35"/>
  <c r="AJ31" i="35"/>
  <c r="AI31" i="35"/>
  <c r="AH31" i="35"/>
  <c r="AJ30" i="35"/>
  <c r="AJ34" i="35" s="1"/>
  <c r="AI30" i="35"/>
  <c r="AH30" i="35"/>
  <c r="AH34" i="35" s="1"/>
  <c r="AG28" i="35"/>
  <c r="AI27" i="35"/>
  <c r="AH27" i="35"/>
  <c r="AJ27" i="35" s="1"/>
  <c r="AI26" i="35"/>
  <c r="AJ26" i="35"/>
  <c r="AI25" i="35"/>
  <c r="AI24" i="35"/>
  <c r="AI23" i="35"/>
  <c r="AI22" i="35"/>
  <c r="AJ22" i="35"/>
  <c r="AI21" i="35"/>
  <c r="AJ21" i="35"/>
  <c r="AI20" i="35"/>
  <c r="AJ20" i="35"/>
  <c r="AI19" i="35"/>
  <c r="AJ19" i="35"/>
  <c r="AI18" i="35"/>
  <c r="AJ18" i="35"/>
  <c r="AI17" i="35"/>
  <c r="AI16" i="35"/>
  <c r="AH16" i="35"/>
  <c r="AJ16" i="35" s="1"/>
  <c r="AI15" i="35"/>
  <c r="AH15" i="35"/>
  <c r="AJ15" i="35" s="1"/>
  <c r="AI14" i="35"/>
  <c r="AH14" i="35"/>
  <c r="AJ14" i="35" s="1"/>
  <c r="AH12" i="35"/>
  <c r="AG12" i="35"/>
  <c r="AI11" i="35"/>
  <c r="AH11" i="35"/>
  <c r="AJ11" i="35" s="1"/>
  <c r="AI10" i="35"/>
  <c r="AH10" i="35"/>
  <c r="AJ10" i="35" s="1"/>
  <c r="AI9" i="35"/>
  <c r="AH9" i="35"/>
  <c r="AJ9" i="35" s="1"/>
  <c r="AI8" i="35"/>
  <c r="AH8" i="35"/>
  <c r="AJ8" i="35" s="1"/>
  <c r="AI7" i="35"/>
  <c r="AH7" i="35"/>
  <c r="AJ7" i="35" s="1"/>
  <c r="AI6" i="35"/>
  <c r="AH6" i="35"/>
  <c r="AJ6" i="35" s="1"/>
  <c r="AI5" i="35"/>
  <c r="AH5" i="35"/>
  <c r="AJ5" i="35" s="1"/>
  <c r="AI4" i="35"/>
  <c r="AH4" i="35"/>
  <c r="AJ4" i="35" s="1"/>
  <c r="AI3" i="35"/>
  <c r="AI12" i="35" s="1"/>
  <c r="AH3" i="35"/>
  <c r="AJ3" i="35" s="1"/>
  <c r="AJ12" i="35" s="1"/>
  <c r="V118" i="35"/>
  <c r="U118" i="35"/>
  <c r="T118" i="35"/>
  <c r="P118" i="35"/>
  <c r="O118" i="35"/>
  <c r="N118" i="35"/>
  <c r="I118" i="35"/>
  <c r="H118" i="35"/>
  <c r="J118" i="35" s="1"/>
  <c r="H116" i="35"/>
  <c r="AC113" i="35"/>
  <c r="AC118" i="35" s="1"/>
  <c r="Y113" i="35"/>
  <c r="Y118" i="35" s="1"/>
  <c r="X113" i="35"/>
  <c r="X118" i="35" s="1"/>
  <c r="W113" i="35"/>
  <c r="W118" i="35" s="1"/>
  <c r="V113" i="35"/>
  <c r="U113" i="35"/>
  <c r="T113" i="35"/>
  <c r="S113" i="35"/>
  <c r="S118" i="35" s="1"/>
  <c r="R113" i="35"/>
  <c r="R118" i="35" s="1"/>
  <c r="Q113" i="35"/>
  <c r="Q118" i="35" s="1"/>
  <c r="P113" i="35"/>
  <c r="O113" i="35"/>
  <c r="N113" i="35"/>
  <c r="M113" i="35"/>
  <c r="M118" i="35" s="1"/>
  <c r="L113" i="35"/>
  <c r="L118" i="35" s="1"/>
  <c r="K113" i="35"/>
  <c r="K118" i="35" s="1"/>
  <c r="I113" i="35"/>
  <c r="J113" i="35" s="1"/>
  <c r="H113" i="35"/>
  <c r="G113" i="35"/>
  <c r="G118" i="35" s="1"/>
  <c r="F113" i="35"/>
  <c r="F118" i="35" s="1"/>
  <c r="AE112" i="35"/>
  <c r="AD112" i="35"/>
  <c r="AA112" i="35"/>
  <c r="Z112" i="35"/>
  <c r="AB112" i="35" s="1"/>
  <c r="J112" i="35"/>
  <c r="AF111" i="35"/>
  <c r="AE111" i="35"/>
  <c r="AD111" i="35"/>
  <c r="AA111" i="35"/>
  <c r="Z111" i="35"/>
  <c r="AB111" i="35" s="1"/>
  <c r="J111" i="35"/>
  <c r="G111" i="35"/>
  <c r="AE110" i="35"/>
  <c r="AD110" i="35"/>
  <c r="AF110" i="35" s="1"/>
  <c r="AB110" i="35"/>
  <c r="AA110" i="35"/>
  <c r="Z110" i="35"/>
  <c r="J110" i="35"/>
  <c r="G110" i="35"/>
  <c r="AE109" i="35"/>
  <c r="AD109" i="35"/>
  <c r="AD113" i="35" s="1"/>
  <c r="AD118" i="35" s="1"/>
  <c r="AA109" i="35"/>
  <c r="Z109" i="35"/>
  <c r="AB109" i="35" s="1"/>
  <c r="J109" i="35"/>
  <c r="G109" i="35"/>
  <c r="AE108" i="35"/>
  <c r="AE113" i="35" s="1"/>
  <c r="AE118" i="35" s="1"/>
  <c r="AD108" i="35"/>
  <c r="AA108" i="35"/>
  <c r="Z108" i="35"/>
  <c r="AB108" i="35" s="1"/>
  <c r="J108" i="35"/>
  <c r="AE107" i="35"/>
  <c r="AD107" i="35"/>
  <c r="AA107" i="35"/>
  <c r="Z107" i="35"/>
  <c r="AB107" i="35" s="1"/>
  <c r="J107" i="35"/>
  <c r="AE106" i="35"/>
  <c r="AD106" i="35"/>
  <c r="AA106" i="35"/>
  <c r="Z106" i="35"/>
  <c r="AB106" i="35" s="1"/>
  <c r="J106" i="35"/>
  <c r="AF105" i="35"/>
  <c r="AE105" i="35"/>
  <c r="AD105" i="35"/>
  <c r="AA105" i="35"/>
  <c r="AA113" i="35" s="1"/>
  <c r="AA118" i="35" s="1"/>
  <c r="Z105" i="35"/>
  <c r="J105" i="35"/>
  <c r="AC101" i="35"/>
  <c r="Y101" i="35"/>
  <c r="U101" i="35"/>
  <c r="Q101" i="35"/>
  <c r="M101" i="35"/>
  <c r="I101" i="35"/>
  <c r="J101" i="35" s="1"/>
  <c r="H101" i="35"/>
  <c r="F101" i="35"/>
  <c r="AE100" i="35"/>
  <c r="AD100" i="35"/>
  <c r="AA100" i="35"/>
  <c r="Z100" i="35"/>
  <c r="AB100" i="35" s="1"/>
  <c r="W100" i="35"/>
  <c r="V100" i="35"/>
  <c r="S100" i="35"/>
  <c r="R100" i="35"/>
  <c r="T100" i="35" s="1"/>
  <c r="O100" i="35"/>
  <c r="N100" i="35"/>
  <c r="P100" i="35" s="1"/>
  <c r="AF99" i="35"/>
  <c r="AE99" i="35"/>
  <c r="AD99" i="35"/>
  <c r="AA99" i="35"/>
  <c r="Z99" i="35"/>
  <c r="AB99" i="35" s="1"/>
  <c r="X99" i="35"/>
  <c r="W99" i="35"/>
  <c r="V99" i="35"/>
  <c r="S99" i="35"/>
  <c r="R99" i="35"/>
  <c r="T99" i="35" s="1"/>
  <c r="O99" i="35"/>
  <c r="N99" i="35"/>
  <c r="P99" i="35" s="1"/>
  <c r="AE98" i="35"/>
  <c r="AD98" i="35"/>
  <c r="AB98" i="35"/>
  <c r="AA98" i="35"/>
  <c r="Z98" i="35"/>
  <c r="W98" i="35"/>
  <c r="V98" i="35"/>
  <c r="S98" i="35"/>
  <c r="R98" i="35"/>
  <c r="T98" i="35" s="1"/>
  <c r="O98" i="35"/>
  <c r="N98" i="35"/>
  <c r="P98" i="35" s="1"/>
  <c r="AE97" i="35"/>
  <c r="AD97" i="35"/>
  <c r="AF97" i="35" s="1"/>
  <c r="AA97" i="35"/>
  <c r="Z97" i="35"/>
  <c r="AB97" i="35" s="1"/>
  <c r="X97" i="35"/>
  <c r="W97" i="35"/>
  <c r="V97" i="35"/>
  <c r="S97" i="35"/>
  <c r="R97" i="35"/>
  <c r="T97" i="35" s="1"/>
  <c r="P97" i="35"/>
  <c r="O97" i="35"/>
  <c r="N97" i="35"/>
  <c r="J97" i="35"/>
  <c r="AE96" i="35"/>
  <c r="AD96" i="35"/>
  <c r="AF96" i="35" s="1"/>
  <c r="AA96" i="35"/>
  <c r="Z96" i="35"/>
  <c r="AB96" i="35" s="1"/>
  <c r="W96" i="35"/>
  <c r="V96" i="35"/>
  <c r="X96" i="35" s="1"/>
  <c r="S96" i="35"/>
  <c r="R96" i="35"/>
  <c r="N96" i="35"/>
  <c r="K96" i="35"/>
  <c r="O96" i="35" s="1"/>
  <c r="J96" i="35"/>
  <c r="G96" i="35"/>
  <c r="L96" i="35" s="1"/>
  <c r="AE95" i="35"/>
  <c r="AD95" i="35"/>
  <c r="AF95" i="35" s="1"/>
  <c r="AB95" i="35"/>
  <c r="AA95" i="35"/>
  <c r="Z95" i="35"/>
  <c r="W95" i="35"/>
  <c r="V95" i="35"/>
  <c r="X95" i="35" s="1"/>
  <c r="T95" i="35"/>
  <c r="S95" i="35"/>
  <c r="R95" i="35"/>
  <c r="O95" i="35"/>
  <c r="N95" i="35"/>
  <c r="L95" i="35"/>
  <c r="K95" i="35"/>
  <c r="J95" i="35"/>
  <c r="AE94" i="35"/>
  <c r="AD94" i="35"/>
  <c r="AF94" i="35" s="1"/>
  <c r="AB94" i="35"/>
  <c r="AA94" i="35"/>
  <c r="Z94" i="35"/>
  <c r="W94" i="35"/>
  <c r="V94" i="35"/>
  <c r="X94" i="35" s="1"/>
  <c r="T94" i="35"/>
  <c r="S94" i="35"/>
  <c r="R94" i="35"/>
  <c r="O94" i="35"/>
  <c r="N94" i="35"/>
  <c r="L94" i="35"/>
  <c r="K94" i="35"/>
  <c r="J94" i="35"/>
  <c r="AE93" i="35"/>
  <c r="AD93" i="35"/>
  <c r="AF93" i="35" s="1"/>
  <c r="AB93" i="35"/>
  <c r="AA93" i="35"/>
  <c r="Z93" i="35"/>
  <c r="W93" i="35"/>
  <c r="V93" i="35"/>
  <c r="X93" i="35" s="1"/>
  <c r="T93" i="35"/>
  <c r="S93" i="35"/>
  <c r="R93" i="35"/>
  <c r="O93" i="35"/>
  <c r="N93" i="35"/>
  <c r="L93" i="35"/>
  <c r="K93" i="35"/>
  <c r="J93" i="35"/>
  <c r="AE92" i="35"/>
  <c r="AD92" i="35"/>
  <c r="AF92" i="35" s="1"/>
  <c r="AB92" i="35"/>
  <c r="AA92" i="35"/>
  <c r="Z92" i="35"/>
  <c r="W92" i="35"/>
  <c r="V92" i="35"/>
  <c r="X92" i="35" s="1"/>
  <c r="T92" i="35"/>
  <c r="S92" i="35"/>
  <c r="R92" i="35"/>
  <c r="O92" i="35"/>
  <c r="N92" i="35"/>
  <c r="L92" i="35"/>
  <c r="K92" i="35"/>
  <c r="J92" i="35"/>
  <c r="G92" i="35"/>
  <c r="AE91" i="35"/>
  <c r="AD91" i="35"/>
  <c r="AF91" i="35" s="1"/>
  <c r="AA91" i="35"/>
  <c r="Z91" i="35"/>
  <c r="X91" i="35"/>
  <c r="W91" i="35"/>
  <c r="V91" i="35"/>
  <c r="S91" i="35"/>
  <c r="R91" i="35"/>
  <c r="N91" i="35"/>
  <c r="P91" i="35" s="1"/>
  <c r="K91" i="35"/>
  <c r="O91" i="35" s="1"/>
  <c r="J91" i="35"/>
  <c r="G91" i="35"/>
  <c r="L91" i="35" s="1"/>
  <c r="AE90" i="35"/>
  <c r="AD90" i="35"/>
  <c r="AA90" i="35"/>
  <c r="Z90" i="35"/>
  <c r="AB90" i="35" s="1"/>
  <c r="W90" i="35"/>
  <c r="V90" i="35"/>
  <c r="X90" i="35" s="1"/>
  <c r="S90" i="35"/>
  <c r="R90" i="35"/>
  <c r="T90" i="35" s="1"/>
  <c r="O90" i="35"/>
  <c r="N90" i="35"/>
  <c r="P90" i="35" s="1"/>
  <c r="K90" i="35"/>
  <c r="J90" i="35"/>
  <c r="G90" i="35"/>
  <c r="L90" i="35" s="1"/>
  <c r="AF89" i="35"/>
  <c r="AE89" i="35"/>
  <c r="AD89" i="35"/>
  <c r="AB89" i="35"/>
  <c r="AA89" i="35"/>
  <c r="Z89" i="35"/>
  <c r="X89" i="35"/>
  <c r="W89" i="35"/>
  <c r="V89" i="35"/>
  <c r="T89" i="35"/>
  <c r="S89" i="35"/>
  <c r="R89" i="35"/>
  <c r="N89" i="35"/>
  <c r="K89" i="35"/>
  <c r="O89" i="35" s="1"/>
  <c r="J89" i="35"/>
  <c r="G89" i="35"/>
  <c r="L89" i="35" s="1"/>
  <c r="P89" i="35" s="1"/>
  <c r="AE88" i="35"/>
  <c r="AD88" i="35"/>
  <c r="AB88" i="35"/>
  <c r="AA88" i="35"/>
  <c r="Z88" i="35"/>
  <c r="W88" i="35"/>
  <c r="V88" i="35"/>
  <c r="S88" i="35"/>
  <c r="R88" i="35"/>
  <c r="T88" i="35" s="1"/>
  <c r="O88" i="35"/>
  <c r="N88" i="35"/>
  <c r="P88" i="35" s="1"/>
  <c r="L88" i="35"/>
  <c r="K88" i="35"/>
  <c r="J88" i="35"/>
  <c r="G88" i="35"/>
  <c r="AE87" i="35"/>
  <c r="AD87" i="35"/>
  <c r="AF87" i="35" s="1"/>
  <c r="AA87" i="35"/>
  <c r="Z87" i="35"/>
  <c r="W87" i="35"/>
  <c r="V87" i="35"/>
  <c r="S87" i="35"/>
  <c r="R87" i="35"/>
  <c r="T87" i="35" s="1"/>
  <c r="N87" i="35"/>
  <c r="K87" i="35"/>
  <c r="O87" i="35" s="1"/>
  <c r="J87" i="35"/>
  <c r="G87" i="35"/>
  <c r="L87" i="35" s="1"/>
  <c r="AF86" i="35"/>
  <c r="AE86" i="35"/>
  <c r="AD86" i="35"/>
  <c r="AB86" i="35"/>
  <c r="AA86" i="35"/>
  <c r="Z86" i="35"/>
  <c r="X86" i="35"/>
  <c r="W86" i="35"/>
  <c r="V86" i="35"/>
  <c r="T86" i="35"/>
  <c r="S86" i="35"/>
  <c r="R86" i="35"/>
  <c r="O86" i="35"/>
  <c r="N86" i="35"/>
  <c r="L86" i="35"/>
  <c r="P86" i="35" s="1"/>
  <c r="K86" i="35"/>
  <c r="J86" i="35"/>
  <c r="G86" i="35"/>
  <c r="AF85" i="35"/>
  <c r="AE85" i="35"/>
  <c r="AD85" i="35"/>
  <c r="AA85" i="35"/>
  <c r="Z85" i="35"/>
  <c r="AB85" i="35" s="1"/>
  <c r="W85" i="35"/>
  <c r="V85" i="35"/>
  <c r="X85" i="35" s="1"/>
  <c r="S85" i="35"/>
  <c r="R85" i="35"/>
  <c r="P85" i="35"/>
  <c r="N85" i="35"/>
  <c r="L85" i="35"/>
  <c r="K85" i="35"/>
  <c r="O85" i="35" s="1"/>
  <c r="J85" i="35"/>
  <c r="AE84" i="35"/>
  <c r="AD84" i="35"/>
  <c r="AF84" i="35" s="1"/>
  <c r="AA84" i="35"/>
  <c r="Z84" i="35"/>
  <c r="W84" i="35"/>
  <c r="V84" i="35"/>
  <c r="X84" i="35" s="1"/>
  <c r="S84" i="35"/>
  <c r="R84" i="35"/>
  <c r="T84" i="35" s="1"/>
  <c r="P84" i="35"/>
  <c r="O84" i="35"/>
  <c r="N84" i="35"/>
  <c r="L84" i="35"/>
  <c r="K84" i="35"/>
  <c r="J84" i="35"/>
  <c r="AF83" i="35"/>
  <c r="AE83" i="35"/>
  <c r="AD83" i="35"/>
  <c r="AA83" i="35"/>
  <c r="Z83" i="35"/>
  <c r="AB83" i="35" s="1"/>
  <c r="X83" i="35"/>
  <c r="W83" i="35"/>
  <c r="V83" i="35"/>
  <c r="S83" i="35"/>
  <c r="R83" i="35"/>
  <c r="T83" i="35" s="1"/>
  <c r="P83" i="35"/>
  <c r="N83" i="35"/>
  <c r="N101" i="35" s="1"/>
  <c r="L83" i="35"/>
  <c r="K83" i="35"/>
  <c r="O83" i="35" s="1"/>
  <c r="J83" i="35"/>
  <c r="AF82" i="35"/>
  <c r="AE82" i="35"/>
  <c r="AD82" i="35"/>
  <c r="AD101" i="35" s="1"/>
  <c r="AA82" i="35"/>
  <c r="Z82" i="35"/>
  <c r="W82" i="35"/>
  <c r="V82" i="35"/>
  <c r="X82" i="35" s="1"/>
  <c r="S82" i="35"/>
  <c r="R82" i="35"/>
  <c r="T82" i="35" s="1"/>
  <c r="N82" i="35"/>
  <c r="K82" i="35"/>
  <c r="O82" i="35" s="1"/>
  <c r="J82" i="35"/>
  <c r="G82" i="35"/>
  <c r="AE81" i="35"/>
  <c r="AE101" i="35" s="1"/>
  <c r="AD81" i="35"/>
  <c r="AA81" i="35"/>
  <c r="Z81" i="35"/>
  <c r="AB81" i="35" s="1"/>
  <c r="W81" i="35"/>
  <c r="V81" i="35"/>
  <c r="S81" i="35"/>
  <c r="S101" i="35" s="1"/>
  <c r="R81" i="35"/>
  <c r="O81" i="35"/>
  <c r="N81" i="35"/>
  <c r="P81" i="35" s="1"/>
  <c r="L81" i="35"/>
  <c r="K81" i="35"/>
  <c r="K101" i="35" s="1"/>
  <c r="J81" i="35"/>
  <c r="AC79" i="35"/>
  <c r="AC116" i="35" s="1"/>
  <c r="Y79" i="35"/>
  <c r="Y116" i="35" s="1"/>
  <c r="U79" i="35"/>
  <c r="U116" i="35" s="1"/>
  <c r="Q79" i="35"/>
  <c r="Q116" i="35" s="1"/>
  <c r="M79" i="35"/>
  <c r="M116" i="35" s="1"/>
  <c r="I79" i="35"/>
  <c r="H79" i="35"/>
  <c r="F79" i="35"/>
  <c r="AE78" i="35"/>
  <c r="AD78" i="35"/>
  <c r="AF78" i="35" s="1"/>
  <c r="AA78" i="35"/>
  <c r="Z78" i="35"/>
  <c r="AB78" i="35" s="1"/>
  <c r="W78" i="35"/>
  <c r="V78" i="35"/>
  <c r="X78" i="35" s="1"/>
  <c r="S78" i="35"/>
  <c r="R78" i="35"/>
  <c r="T78" i="35" s="1"/>
  <c r="O78" i="35"/>
  <c r="N78" i="35"/>
  <c r="P78" i="35" s="1"/>
  <c r="L78" i="35"/>
  <c r="K78" i="35"/>
  <c r="J78" i="35"/>
  <c r="AE77" i="35"/>
  <c r="AD77" i="35"/>
  <c r="AF77" i="35" s="1"/>
  <c r="AA77" i="35"/>
  <c r="Z77" i="35"/>
  <c r="AB77" i="35" s="1"/>
  <c r="W77" i="35"/>
  <c r="V77" i="35"/>
  <c r="X77" i="35" s="1"/>
  <c r="S77" i="35"/>
  <c r="R77" i="35"/>
  <c r="T77" i="35" s="1"/>
  <c r="N77" i="35"/>
  <c r="P77" i="35" s="1"/>
  <c r="K77" i="35"/>
  <c r="O77" i="35" s="1"/>
  <c r="J77" i="35"/>
  <c r="G77" i="35"/>
  <c r="L77" i="35" s="1"/>
  <c r="AF76" i="35"/>
  <c r="AE76" i="35"/>
  <c r="AD76" i="35"/>
  <c r="AB76" i="35"/>
  <c r="AA76" i="35"/>
  <c r="Z76" i="35"/>
  <c r="X76" i="35"/>
  <c r="W76" i="35"/>
  <c r="V76" i="35"/>
  <c r="T76" i="35"/>
  <c r="S76" i="35"/>
  <c r="R76" i="35"/>
  <c r="P76" i="35"/>
  <c r="O76" i="35"/>
  <c r="N76" i="35"/>
  <c r="L76" i="35"/>
  <c r="K76" i="35"/>
  <c r="J76" i="35"/>
  <c r="AF75" i="35"/>
  <c r="AE75" i="35"/>
  <c r="AD75" i="35"/>
  <c r="AB75" i="35"/>
  <c r="AA75" i="35"/>
  <c r="Z75" i="35"/>
  <c r="W75" i="35"/>
  <c r="V75" i="35"/>
  <c r="T75" i="35"/>
  <c r="S75" i="35"/>
  <c r="R75" i="35"/>
  <c r="X75" i="35" s="1"/>
  <c r="O75" i="35"/>
  <c r="N75" i="35"/>
  <c r="P75" i="35" s="1"/>
  <c r="L75" i="35"/>
  <c r="K75" i="35"/>
  <c r="J75" i="35"/>
  <c r="AE74" i="35"/>
  <c r="AD74" i="35"/>
  <c r="AF74" i="35" s="1"/>
  <c r="AB74" i="35"/>
  <c r="AA74" i="35"/>
  <c r="Z74" i="35"/>
  <c r="W74" i="35"/>
  <c r="V74" i="35"/>
  <c r="X74" i="35" s="1"/>
  <c r="T74" i="35"/>
  <c r="S74" i="35"/>
  <c r="R74" i="35"/>
  <c r="O74" i="35"/>
  <c r="N74" i="35"/>
  <c r="L74" i="35"/>
  <c r="P74" i="35" s="1"/>
  <c r="K74" i="35"/>
  <c r="J74" i="35"/>
  <c r="AE73" i="35"/>
  <c r="AD73" i="35"/>
  <c r="AF73" i="35" s="1"/>
  <c r="AB73" i="35"/>
  <c r="AA73" i="35"/>
  <c r="Z73" i="35"/>
  <c r="X73" i="35"/>
  <c r="W73" i="35"/>
  <c r="V73" i="35"/>
  <c r="T73" i="35"/>
  <c r="S73" i="35"/>
  <c r="R73" i="35"/>
  <c r="O73" i="35"/>
  <c r="N73" i="35"/>
  <c r="L73" i="35"/>
  <c r="P73" i="35" s="1"/>
  <c r="K73" i="35"/>
  <c r="J73" i="35"/>
  <c r="AE72" i="35"/>
  <c r="AD72" i="35"/>
  <c r="AF72" i="35" s="1"/>
  <c r="AB72" i="35"/>
  <c r="AA72" i="35"/>
  <c r="Z72" i="35"/>
  <c r="W72" i="35"/>
  <c r="V72" i="35"/>
  <c r="X72" i="35" s="1"/>
  <c r="T72" i="35"/>
  <c r="S72" i="35"/>
  <c r="R72" i="35"/>
  <c r="O72" i="35"/>
  <c r="N72" i="35"/>
  <c r="L72" i="35"/>
  <c r="K72" i="35"/>
  <c r="J72" i="35"/>
  <c r="G72" i="35"/>
  <c r="AF71" i="35"/>
  <c r="AE71" i="35"/>
  <c r="AD71" i="35"/>
  <c r="AA71" i="35"/>
  <c r="Z71" i="35"/>
  <c r="AB71" i="35" s="1"/>
  <c r="X71" i="35"/>
  <c r="W71" i="35"/>
  <c r="V71" i="35"/>
  <c r="S71" i="35"/>
  <c r="R71" i="35"/>
  <c r="N71" i="35"/>
  <c r="P71" i="35" s="1"/>
  <c r="K71" i="35"/>
  <c r="O71" i="35" s="1"/>
  <c r="J71" i="35"/>
  <c r="G71" i="35"/>
  <c r="L71" i="35" s="1"/>
  <c r="AE70" i="35"/>
  <c r="AD70" i="35"/>
  <c r="AA70" i="35"/>
  <c r="Z70" i="35"/>
  <c r="AB70" i="35" s="1"/>
  <c r="W70" i="35"/>
  <c r="V70" i="35"/>
  <c r="S70" i="35"/>
  <c r="R70" i="35"/>
  <c r="T70" i="35" s="1"/>
  <c r="O70" i="35"/>
  <c r="N70" i="35"/>
  <c r="K70" i="35"/>
  <c r="J70" i="35"/>
  <c r="G70" i="35"/>
  <c r="L70" i="35" s="1"/>
  <c r="AF69" i="35"/>
  <c r="AE69" i="35"/>
  <c r="AD69" i="35"/>
  <c r="AA69" i="35"/>
  <c r="Z69" i="35"/>
  <c r="AB69" i="35" s="1"/>
  <c r="X69" i="35"/>
  <c r="W69" i="35"/>
  <c r="V69" i="35"/>
  <c r="S69" i="35"/>
  <c r="R69" i="35"/>
  <c r="T69" i="35" s="1"/>
  <c r="N69" i="35"/>
  <c r="K69" i="35"/>
  <c r="O69" i="35" s="1"/>
  <c r="J69" i="35"/>
  <c r="G69" i="35"/>
  <c r="L69" i="35" s="1"/>
  <c r="P69" i="35" s="1"/>
  <c r="AE68" i="35"/>
  <c r="AD68" i="35"/>
  <c r="AA68" i="35"/>
  <c r="Z68" i="35"/>
  <c r="AB68" i="35" s="1"/>
  <c r="W68" i="35"/>
  <c r="V68" i="35"/>
  <c r="S68" i="35"/>
  <c r="R68" i="35"/>
  <c r="T68" i="35" s="1"/>
  <c r="N68" i="35"/>
  <c r="P68" i="35" s="1"/>
  <c r="L68" i="35"/>
  <c r="K68" i="35"/>
  <c r="O68" i="35" s="1"/>
  <c r="J68" i="35"/>
  <c r="G68" i="35"/>
  <c r="AE67" i="35"/>
  <c r="AD67" i="35"/>
  <c r="AA67" i="35"/>
  <c r="AA79" i="35" s="1"/>
  <c r="W67" i="35"/>
  <c r="S67" i="35"/>
  <c r="S79" i="35" s="1"/>
  <c r="S116" i="35" s="1"/>
  <c r="R67" i="35"/>
  <c r="O67" i="35"/>
  <c r="N67" i="35"/>
  <c r="K67" i="35"/>
  <c r="J67" i="35"/>
  <c r="G67" i="35"/>
  <c r="L67" i="35" s="1"/>
  <c r="V67" i="35" s="1"/>
  <c r="X67" i="35" s="1"/>
  <c r="AE66" i="35"/>
  <c r="AE79" i="35" s="1"/>
  <c r="AE116" i="35" s="1"/>
  <c r="AD66" i="35"/>
  <c r="AA66" i="35"/>
  <c r="W66" i="35"/>
  <c r="T66" i="35"/>
  <c r="S66" i="35"/>
  <c r="R66" i="35"/>
  <c r="O66" i="35"/>
  <c r="O79" i="35" s="1"/>
  <c r="N66" i="35"/>
  <c r="L66" i="35"/>
  <c r="V66" i="35" s="1"/>
  <c r="X66" i="35" s="1"/>
  <c r="K66" i="35"/>
  <c r="P66" i="35" s="1"/>
  <c r="Z66" i="35" s="1"/>
  <c r="AF66" i="35" s="1"/>
  <c r="J66" i="35"/>
  <c r="G66" i="35"/>
  <c r="AE65" i="35"/>
  <c r="AD65" i="35"/>
  <c r="AA65" i="35"/>
  <c r="W65" i="35"/>
  <c r="W79" i="35" s="1"/>
  <c r="V65" i="35"/>
  <c r="S65" i="35"/>
  <c r="R65" i="35"/>
  <c r="P65" i="35"/>
  <c r="O65" i="35"/>
  <c r="N65" i="35"/>
  <c r="N79" i="35" s="1"/>
  <c r="K65" i="35"/>
  <c r="K79" i="35" s="1"/>
  <c r="K116" i="35" s="1"/>
  <c r="J65" i="35"/>
  <c r="G65" i="35"/>
  <c r="L65" i="35" s="1"/>
  <c r="AE63" i="35"/>
  <c r="AC63" i="35"/>
  <c r="AA63" i="35"/>
  <c r="Y63" i="35"/>
  <c r="U63" i="35"/>
  <c r="Q63" i="35"/>
  <c r="M63" i="35"/>
  <c r="I63" i="35"/>
  <c r="J63" i="35" s="1"/>
  <c r="H63" i="35"/>
  <c r="G63" i="35"/>
  <c r="F63" i="35"/>
  <c r="AE61" i="35"/>
  <c r="AD61" i="35"/>
  <c r="AF61" i="35" s="1"/>
  <c r="AA61" i="35"/>
  <c r="Z61" i="35"/>
  <c r="W61" i="35"/>
  <c r="V61" i="35"/>
  <c r="S61" i="35"/>
  <c r="R61" i="35"/>
  <c r="N61" i="35"/>
  <c r="L61" i="35"/>
  <c r="L63" i="35" s="1"/>
  <c r="K61" i="35"/>
  <c r="J61" i="35"/>
  <c r="AE60" i="35"/>
  <c r="AD60" i="35"/>
  <c r="AA60" i="35"/>
  <c r="Z60" i="35"/>
  <c r="Z63" i="35" s="1"/>
  <c r="W60" i="35"/>
  <c r="W63" i="35" s="1"/>
  <c r="V60" i="35"/>
  <c r="S60" i="35"/>
  <c r="S63" i="35" s="1"/>
  <c r="R60" i="35"/>
  <c r="T60" i="35" s="1"/>
  <c r="O60" i="35"/>
  <c r="N60" i="35"/>
  <c r="AC58" i="35"/>
  <c r="Y58" i="35"/>
  <c r="U58" i="35"/>
  <c r="Q58" i="35"/>
  <c r="M58" i="35"/>
  <c r="J58" i="35"/>
  <c r="I58" i="35"/>
  <c r="H58" i="35"/>
  <c r="F58" i="35"/>
  <c r="AF57" i="35"/>
  <c r="AE57" i="35"/>
  <c r="AE58" i="35" s="1"/>
  <c r="AD57" i="35"/>
  <c r="AD58" i="35" s="1"/>
  <c r="AA57" i="35"/>
  <c r="AA58" i="35" s="1"/>
  <c r="Z57" i="35"/>
  <c r="Z58" i="35" s="1"/>
  <c r="X57" i="35"/>
  <c r="X58" i="35" s="1"/>
  <c r="W57" i="35"/>
  <c r="W58" i="35" s="1"/>
  <c r="V57" i="35"/>
  <c r="V58" i="35" s="1"/>
  <c r="S57" i="35"/>
  <c r="S58" i="35" s="1"/>
  <c r="R57" i="35"/>
  <c r="R58" i="35" s="1"/>
  <c r="O57" i="35"/>
  <c r="O58" i="35" s="1"/>
  <c r="N57" i="35"/>
  <c r="N58" i="35" s="1"/>
  <c r="K57" i="35"/>
  <c r="K58" i="35" s="1"/>
  <c r="J57" i="35"/>
  <c r="G57" i="35"/>
  <c r="L57" i="35" s="1"/>
  <c r="AE56" i="35"/>
  <c r="AD56" i="35"/>
  <c r="AA56" i="35"/>
  <c r="Z56" i="35"/>
  <c r="AB56" i="35" s="1"/>
  <c r="W56" i="35"/>
  <c r="V56" i="35"/>
  <c r="S56" i="35"/>
  <c r="R56" i="35"/>
  <c r="T56" i="35" s="1"/>
  <c r="N56" i="35"/>
  <c r="K56" i="35"/>
  <c r="O56" i="35" s="1"/>
  <c r="J56" i="35"/>
  <c r="G56" i="35"/>
  <c r="L56" i="35" s="1"/>
  <c r="P56" i="35" s="1"/>
  <c r="AC54" i="35"/>
  <c r="AC117" i="35" s="1"/>
  <c r="Y54" i="35"/>
  <c r="U54" i="35"/>
  <c r="Q54" i="35"/>
  <c r="Q117" i="35" s="1"/>
  <c r="M54" i="35"/>
  <c r="J54" i="35"/>
  <c r="I54" i="35"/>
  <c r="H54" i="35"/>
  <c r="F54" i="35"/>
  <c r="AE53" i="35"/>
  <c r="AD53" i="35"/>
  <c r="AF53" i="35" s="1"/>
  <c r="AA53" i="35"/>
  <c r="Z53" i="35"/>
  <c r="AB53" i="35" s="1"/>
  <c r="W53" i="35"/>
  <c r="V53" i="35"/>
  <c r="X53" i="35" s="1"/>
  <c r="S53" i="35"/>
  <c r="R53" i="35"/>
  <c r="T53" i="35" s="1"/>
  <c r="O53" i="35"/>
  <c r="N53" i="35"/>
  <c r="P53" i="35" s="1"/>
  <c r="L53" i="35"/>
  <c r="K53" i="35"/>
  <c r="J53" i="35"/>
  <c r="AE52" i="35"/>
  <c r="AD52" i="35"/>
  <c r="AF52" i="35" s="1"/>
  <c r="AA52" i="35"/>
  <c r="Z52" i="35"/>
  <c r="AB52" i="35" s="1"/>
  <c r="W52" i="35"/>
  <c r="V52" i="35"/>
  <c r="X52" i="35" s="1"/>
  <c r="S52" i="35"/>
  <c r="R52" i="35"/>
  <c r="T52" i="35" s="1"/>
  <c r="O52" i="35"/>
  <c r="N52" i="35"/>
  <c r="P52" i="35" s="1"/>
  <c r="K52" i="35"/>
  <c r="J52" i="35"/>
  <c r="G52" i="35"/>
  <c r="L52" i="35" s="1"/>
  <c r="AF51" i="35"/>
  <c r="AE51" i="35"/>
  <c r="AD51" i="35"/>
  <c r="AA51" i="35"/>
  <c r="Z51" i="35"/>
  <c r="AB51" i="35" s="1"/>
  <c r="X51" i="35"/>
  <c r="W51" i="35"/>
  <c r="W54" i="35" s="1"/>
  <c r="V51" i="35"/>
  <c r="S51" i="35"/>
  <c r="R51" i="35"/>
  <c r="T51" i="35" s="1"/>
  <c r="O51" i="35"/>
  <c r="N51" i="35"/>
  <c r="K51" i="35"/>
  <c r="J51" i="35"/>
  <c r="G51" i="35"/>
  <c r="L51" i="35" s="1"/>
  <c r="P51" i="35" s="1"/>
  <c r="AE50" i="35"/>
  <c r="AD50" i="35"/>
  <c r="AA50" i="35"/>
  <c r="Z50" i="35"/>
  <c r="AB50" i="35" s="1"/>
  <c r="W50" i="35"/>
  <c r="V50" i="35"/>
  <c r="S50" i="35"/>
  <c r="R50" i="35"/>
  <c r="T50" i="35" s="1"/>
  <c r="N50" i="35"/>
  <c r="N54" i="35" s="1"/>
  <c r="K50" i="35"/>
  <c r="K54" i="35" s="1"/>
  <c r="J50" i="35"/>
  <c r="G50" i="35"/>
  <c r="L50" i="35" s="1"/>
  <c r="AE49" i="35"/>
  <c r="AE54" i="35" s="1"/>
  <c r="AD49" i="35"/>
  <c r="AD54" i="35" s="1"/>
  <c r="AA49" i="35"/>
  <c r="AA54" i="35" s="1"/>
  <c r="Z49" i="35"/>
  <c r="AB49" i="35" s="1"/>
  <c r="W49" i="35"/>
  <c r="V49" i="35"/>
  <c r="V54" i="35" s="1"/>
  <c r="X54" i="35" s="1"/>
  <c r="S49" i="35"/>
  <c r="S54" i="35" s="1"/>
  <c r="R49" i="35"/>
  <c r="R54" i="35" s="1"/>
  <c r="P49" i="35"/>
  <c r="O49" i="35"/>
  <c r="G49" i="35"/>
  <c r="G54" i="35" s="1"/>
  <c r="AE47" i="35"/>
  <c r="AC47" i="35"/>
  <c r="Y47" i="35"/>
  <c r="Y117" i="35" s="1"/>
  <c r="U47" i="35"/>
  <c r="U117" i="35" s="1"/>
  <c r="Q47" i="35"/>
  <c r="M47" i="35"/>
  <c r="M117" i="35" s="1"/>
  <c r="L47" i="35"/>
  <c r="I47" i="35"/>
  <c r="I117" i="35" s="1"/>
  <c r="H47" i="35"/>
  <c r="H117" i="35" s="1"/>
  <c r="G47" i="35"/>
  <c r="F47" i="35"/>
  <c r="F117" i="35" s="1"/>
  <c r="AE46" i="35"/>
  <c r="AD46" i="35"/>
  <c r="AD47" i="35" s="1"/>
  <c r="AA46" i="35"/>
  <c r="AA47" i="35" s="1"/>
  <c r="AA117" i="35" s="1"/>
  <c r="Z46" i="35"/>
  <c r="Z47" i="35" s="1"/>
  <c r="W46" i="35"/>
  <c r="W47" i="35" s="1"/>
  <c r="W117" i="35" s="1"/>
  <c r="V46" i="35"/>
  <c r="V47" i="35" s="1"/>
  <c r="S46" i="35"/>
  <c r="S47" i="35" s="1"/>
  <c r="R46" i="35"/>
  <c r="T46" i="35" s="1"/>
  <c r="T47" i="35" s="1"/>
  <c r="N46" i="35"/>
  <c r="P46" i="35" s="1"/>
  <c r="P47" i="35" s="1"/>
  <c r="L46" i="35"/>
  <c r="K46" i="35"/>
  <c r="O46" i="35" s="1"/>
  <c r="O47" i="35" s="1"/>
  <c r="J46" i="35"/>
  <c r="G46" i="35"/>
  <c r="AC44" i="35"/>
  <c r="Y44" i="35"/>
  <c r="V44" i="35"/>
  <c r="U44" i="35"/>
  <c r="S44" i="35"/>
  <c r="R44" i="35"/>
  <c r="O44" i="35"/>
  <c r="M44" i="35"/>
  <c r="K44" i="35"/>
  <c r="I44" i="35"/>
  <c r="J44" i="35" s="1"/>
  <c r="H44" i="35"/>
  <c r="N44" i="35" s="1"/>
  <c r="F44" i="35"/>
  <c r="AE43" i="35"/>
  <c r="AE44" i="35" s="1"/>
  <c r="AD43" i="35"/>
  <c r="AD44" i="35" s="1"/>
  <c r="AA43" i="35"/>
  <c r="AA44" i="35" s="1"/>
  <c r="Z43" i="35"/>
  <c r="Z44" i="35" s="1"/>
  <c r="W43" i="35"/>
  <c r="W44" i="35" s="1"/>
  <c r="V43" i="35"/>
  <c r="X43" i="35" s="1"/>
  <c r="X44" i="35" s="1"/>
  <c r="S43" i="35"/>
  <c r="R43" i="35"/>
  <c r="T43" i="35" s="1"/>
  <c r="T44" i="35" s="1"/>
  <c r="O43" i="35"/>
  <c r="N43" i="35"/>
  <c r="K43" i="35"/>
  <c r="J43" i="35"/>
  <c r="G43" i="35"/>
  <c r="G44" i="35" s="1"/>
  <c r="AC41" i="35"/>
  <c r="Y41" i="35"/>
  <c r="U41" i="35"/>
  <c r="Q41" i="35"/>
  <c r="M41" i="35"/>
  <c r="J41" i="35"/>
  <c r="O41" i="35" s="1"/>
  <c r="I41" i="35"/>
  <c r="H41" i="35"/>
  <c r="G41" i="35"/>
  <c r="F41" i="35"/>
  <c r="K41" i="35" s="1"/>
  <c r="AE40" i="35"/>
  <c r="AD40" i="35"/>
  <c r="AA40" i="35"/>
  <c r="W40" i="35"/>
  <c r="T40" i="35"/>
  <c r="S40" i="35"/>
  <c r="R40" i="35"/>
  <c r="L40" i="35"/>
  <c r="V40" i="35" s="1"/>
  <c r="X40" i="35" s="1"/>
  <c r="K40" i="35"/>
  <c r="P40" i="35" s="1"/>
  <c r="Z40" i="35" s="1"/>
  <c r="AB40" i="35" s="1"/>
  <c r="J40" i="35"/>
  <c r="O40" i="35" s="1"/>
  <c r="G40" i="35"/>
  <c r="AE39" i="35"/>
  <c r="AE41" i="35" s="1"/>
  <c r="AD39" i="35"/>
  <c r="AA39" i="35"/>
  <c r="AA41" i="35" s="1"/>
  <c r="W39" i="35"/>
  <c r="W41" i="35" s="1"/>
  <c r="T39" i="35"/>
  <c r="T41" i="35" s="1"/>
  <c r="S39" i="35"/>
  <c r="S41" i="35" s="1"/>
  <c r="R39" i="35"/>
  <c r="R41" i="35" s="1"/>
  <c r="L39" i="35"/>
  <c r="V39" i="35" s="1"/>
  <c r="K39" i="35"/>
  <c r="P39" i="35" s="1"/>
  <c r="J39" i="35"/>
  <c r="O39" i="35" s="1"/>
  <c r="G39" i="35"/>
  <c r="AD37" i="35"/>
  <c r="AC37" i="35"/>
  <c r="Y37" i="35"/>
  <c r="V37" i="35"/>
  <c r="U37" i="35"/>
  <c r="Q37" i="35"/>
  <c r="M37" i="35"/>
  <c r="N37" i="35" s="1"/>
  <c r="L37" i="35"/>
  <c r="K37" i="35"/>
  <c r="J37" i="35"/>
  <c r="I37" i="35"/>
  <c r="H37" i="35"/>
  <c r="G37" i="35"/>
  <c r="F37" i="35"/>
  <c r="AE36" i="35"/>
  <c r="AE37" i="35" s="1"/>
  <c r="AD36" i="35"/>
  <c r="AA36" i="35"/>
  <c r="AA37" i="35" s="1"/>
  <c r="X36" i="35"/>
  <c r="X37" i="35" s="1"/>
  <c r="W36" i="35"/>
  <c r="W37" i="35" s="1"/>
  <c r="V36" i="35"/>
  <c r="S36" i="35"/>
  <c r="S37" i="35" s="1"/>
  <c r="R36" i="35"/>
  <c r="T36" i="35" s="1"/>
  <c r="T37" i="35" s="1"/>
  <c r="P36" i="35"/>
  <c r="Z36" i="35" s="1"/>
  <c r="O36" i="35"/>
  <c r="O37" i="35" s="1"/>
  <c r="G36" i="35"/>
  <c r="AD34" i="35"/>
  <c r="AC34" i="35"/>
  <c r="Y34" i="35"/>
  <c r="U34" i="35"/>
  <c r="Q34" i="35"/>
  <c r="M34" i="35"/>
  <c r="K34" i="35"/>
  <c r="J34" i="35"/>
  <c r="I34" i="35"/>
  <c r="H34" i="35"/>
  <c r="G34" i="35"/>
  <c r="F34" i="35"/>
  <c r="AE33" i="35"/>
  <c r="AD33" i="35"/>
  <c r="AA33" i="35"/>
  <c r="X33" i="35"/>
  <c r="W33" i="35"/>
  <c r="S33" i="35"/>
  <c r="R33" i="35"/>
  <c r="T33" i="35" s="1"/>
  <c r="P33" i="35"/>
  <c r="Z33" i="35" s="1"/>
  <c r="AB33" i="35" s="1"/>
  <c r="O33" i="35"/>
  <c r="K33" i="35"/>
  <c r="J33" i="35"/>
  <c r="G33" i="35"/>
  <c r="L33" i="35" s="1"/>
  <c r="V33" i="35" s="1"/>
  <c r="AE32" i="35"/>
  <c r="AD32" i="35"/>
  <c r="AA32" i="35"/>
  <c r="X32" i="35"/>
  <c r="W32" i="35"/>
  <c r="S32" i="35"/>
  <c r="R32" i="35"/>
  <c r="T32" i="35" s="1"/>
  <c r="O32" i="35"/>
  <c r="K32" i="35"/>
  <c r="J32" i="35"/>
  <c r="G32" i="35"/>
  <c r="L32" i="35" s="1"/>
  <c r="V32" i="35" s="1"/>
  <c r="AE31" i="35"/>
  <c r="AD31" i="35"/>
  <c r="AA31" i="35"/>
  <c r="W31" i="35"/>
  <c r="S31" i="35"/>
  <c r="R31" i="35"/>
  <c r="T31" i="35" s="1"/>
  <c r="P31" i="35"/>
  <c r="Z31" i="35" s="1"/>
  <c r="O31" i="35"/>
  <c r="K31" i="35"/>
  <c r="J31" i="35"/>
  <c r="G31" i="35"/>
  <c r="L31" i="35" s="1"/>
  <c r="AF30" i="35"/>
  <c r="AE30" i="35"/>
  <c r="AE34" i="35" s="1"/>
  <c r="AD30" i="35"/>
  <c r="AA30" i="35"/>
  <c r="X30" i="35"/>
  <c r="W30" i="35"/>
  <c r="W34" i="35" s="1"/>
  <c r="V30" i="35"/>
  <c r="S30" i="35"/>
  <c r="S34" i="35" s="1"/>
  <c r="R30" i="35"/>
  <c r="T30" i="35" s="1"/>
  <c r="T34" i="35" s="1"/>
  <c r="P30" i="35"/>
  <c r="Z30" i="35" s="1"/>
  <c r="O30" i="35"/>
  <c r="G30" i="35"/>
  <c r="AC28" i="35"/>
  <c r="Y28" i="35"/>
  <c r="N28" i="35"/>
  <c r="M28" i="35"/>
  <c r="I28" i="35"/>
  <c r="K28" i="35" s="1"/>
  <c r="H28" i="35"/>
  <c r="J28" i="35" s="1"/>
  <c r="F28" i="35"/>
  <c r="AE27" i="35"/>
  <c r="AD27" i="35"/>
  <c r="AF27" i="35" s="1"/>
  <c r="AA27" i="35"/>
  <c r="Z27" i="35"/>
  <c r="W27" i="35"/>
  <c r="T27" i="35"/>
  <c r="S27" i="35"/>
  <c r="R27" i="35"/>
  <c r="L27" i="35"/>
  <c r="V27" i="35" s="1"/>
  <c r="K27" i="35"/>
  <c r="P27" i="35" s="1"/>
  <c r="J27" i="35"/>
  <c r="O27" i="35" s="1"/>
  <c r="G27" i="35"/>
  <c r="AE26" i="35"/>
  <c r="AD26" i="35"/>
  <c r="AF26" i="35" s="1"/>
  <c r="AA26" i="35"/>
  <c r="Z26" i="35"/>
  <c r="W26" i="35"/>
  <c r="T26" i="35"/>
  <c r="S26" i="35"/>
  <c r="R26" i="35"/>
  <c r="L26" i="35"/>
  <c r="V26" i="35" s="1"/>
  <c r="K26" i="35"/>
  <c r="P26" i="35" s="1"/>
  <c r="J26" i="35"/>
  <c r="O26" i="35" s="1"/>
  <c r="G26" i="35"/>
  <c r="AE25" i="35"/>
  <c r="AD25" i="35"/>
  <c r="AF25" i="35" s="1"/>
  <c r="AA25" i="35"/>
  <c r="Z25" i="35"/>
  <c r="W25" i="35"/>
  <c r="T25" i="35"/>
  <c r="S25" i="35"/>
  <c r="R25" i="35"/>
  <c r="L25" i="35"/>
  <c r="V25" i="35" s="1"/>
  <c r="K25" i="35"/>
  <c r="P25" i="35" s="1"/>
  <c r="J25" i="35"/>
  <c r="O25" i="35" s="1"/>
  <c r="G25" i="35"/>
  <c r="AE24" i="35"/>
  <c r="AD24" i="35"/>
  <c r="AF24" i="35" s="1"/>
  <c r="AA24" i="35"/>
  <c r="Z24" i="35"/>
  <c r="W24" i="35"/>
  <c r="T24" i="35"/>
  <c r="S24" i="35"/>
  <c r="R24" i="35"/>
  <c r="N24" i="35"/>
  <c r="P24" i="35" s="1"/>
  <c r="L24" i="35"/>
  <c r="V24" i="35" s="1"/>
  <c r="K24" i="35"/>
  <c r="O24" i="35" s="1"/>
  <c r="J24" i="35"/>
  <c r="G24" i="35"/>
  <c r="AE23" i="35"/>
  <c r="AD23" i="35"/>
  <c r="AF23" i="35" s="1"/>
  <c r="AA23" i="35"/>
  <c r="Z23" i="35"/>
  <c r="W23" i="35"/>
  <c r="T23" i="35"/>
  <c r="S23" i="35"/>
  <c r="R23" i="35"/>
  <c r="O23" i="35"/>
  <c r="L23" i="35"/>
  <c r="V23" i="35" s="1"/>
  <c r="K23" i="35"/>
  <c r="P23" i="35" s="1"/>
  <c r="J23" i="35"/>
  <c r="G23" i="35"/>
  <c r="AE22" i="35"/>
  <c r="AD22" i="35"/>
  <c r="AF22" i="35" s="1"/>
  <c r="AA22" i="35"/>
  <c r="Z22" i="35"/>
  <c r="W22" i="35"/>
  <c r="T22" i="35"/>
  <c r="S22" i="35"/>
  <c r="R22" i="35"/>
  <c r="O22" i="35"/>
  <c r="L22" i="35"/>
  <c r="V22" i="35" s="1"/>
  <c r="K22" i="35"/>
  <c r="P22" i="35" s="1"/>
  <c r="J22" i="35"/>
  <c r="G22" i="35"/>
  <c r="AE21" i="35"/>
  <c r="AD21" i="35"/>
  <c r="AF21" i="35" s="1"/>
  <c r="AA21" i="35"/>
  <c r="Z21" i="35"/>
  <c r="W21" i="35"/>
  <c r="T21" i="35"/>
  <c r="S21" i="35"/>
  <c r="R21" i="35"/>
  <c r="O21" i="35"/>
  <c r="L21" i="35"/>
  <c r="V21" i="35" s="1"/>
  <c r="K21" i="35"/>
  <c r="P21" i="35" s="1"/>
  <c r="J21" i="35"/>
  <c r="G21" i="35"/>
  <c r="AE20" i="35"/>
  <c r="AD20" i="35"/>
  <c r="AF20" i="35" s="1"/>
  <c r="AA20" i="35"/>
  <c r="Z20" i="35"/>
  <c r="W20" i="35"/>
  <c r="T20" i="35"/>
  <c r="S20" i="35"/>
  <c r="R20" i="35"/>
  <c r="O20" i="35"/>
  <c r="L20" i="35"/>
  <c r="V20" i="35" s="1"/>
  <c r="K20" i="35"/>
  <c r="P20" i="35" s="1"/>
  <c r="J20" i="35"/>
  <c r="G20" i="35"/>
  <c r="AE19" i="35"/>
  <c r="AD19" i="35"/>
  <c r="AF19" i="35" s="1"/>
  <c r="AA19" i="35"/>
  <c r="Z19" i="35"/>
  <c r="W19" i="35"/>
  <c r="T19" i="35"/>
  <c r="S19" i="35"/>
  <c r="R19" i="35"/>
  <c r="O19" i="35"/>
  <c r="L19" i="35"/>
  <c r="V19" i="35" s="1"/>
  <c r="K19" i="35"/>
  <c r="P19" i="35" s="1"/>
  <c r="J19" i="35"/>
  <c r="G19" i="35"/>
  <c r="AE18" i="35"/>
  <c r="AD18" i="35"/>
  <c r="AF18" i="35" s="1"/>
  <c r="AB18" i="35"/>
  <c r="AA18" i="35"/>
  <c r="Z18" i="35"/>
  <c r="W18" i="35"/>
  <c r="V18" i="35"/>
  <c r="X18" i="35" s="1"/>
  <c r="T18" i="35"/>
  <c r="S18" i="35"/>
  <c r="R18" i="35"/>
  <c r="P18" i="35"/>
  <c r="O18" i="35"/>
  <c r="G18" i="35"/>
  <c r="AF17" i="35"/>
  <c r="AE17" i="35"/>
  <c r="AD17" i="35"/>
  <c r="AA17" i="35"/>
  <c r="Z17" i="35"/>
  <c r="AB17" i="35" s="1"/>
  <c r="X17" i="35"/>
  <c r="W17" i="35"/>
  <c r="V17" i="35"/>
  <c r="S17" i="35"/>
  <c r="R17" i="35"/>
  <c r="T17" i="35" s="1"/>
  <c r="O17" i="35"/>
  <c r="N17" i="35"/>
  <c r="K17" i="35"/>
  <c r="J17" i="35"/>
  <c r="G17" i="35"/>
  <c r="L17" i="35" s="1"/>
  <c r="AE16" i="35"/>
  <c r="AD16" i="35"/>
  <c r="AF16" i="35" s="1"/>
  <c r="AA16" i="35"/>
  <c r="Z16" i="35"/>
  <c r="AB16" i="35" s="1"/>
  <c r="W16" i="35"/>
  <c r="V16" i="35"/>
  <c r="X16" i="35" s="1"/>
  <c r="S16" i="35"/>
  <c r="R16" i="35"/>
  <c r="T16" i="35" s="1"/>
  <c r="P16" i="35"/>
  <c r="O16" i="35"/>
  <c r="G16" i="35"/>
  <c r="AE15" i="35"/>
  <c r="AD15" i="35"/>
  <c r="AF15" i="35" s="1"/>
  <c r="AA15" i="35"/>
  <c r="Z15" i="35"/>
  <c r="AB15" i="35" s="1"/>
  <c r="W15" i="35"/>
  <c r="V15" i="35"/>
  <c r="X15" i="35" s="1"/>
  <c r="S15" i="35"/>
  <c r="R15" i="35"/>
  <c r="T15" i="35" s="1"/>
  <c r="P15" i="35"/>
  <c r="O15" i="35"/>
  <c r="G15" i="35"/>
  <c r="AE14" i="35"/>
  <c r="AE28" i="35" s="1"/>
  <c r="AD14" i="35"/>
  <c r="AF14" i="35" s="1"/>
  <c r="AA14" i="35"/>
  <c r="AA28" i="35" s="1"/>
  <c r="Z14" i="35"/>
  <c r="Z28" i="35" s="1"/>
  <c r="U14" i="35"/>
  <c r="W14" i="35" s="1"/>
  <c r="W28" i="35" s="1"/>
  <c r="S14" i="35"/>
  <c r="S28" i="35" s="1"/>
  <c r="Q14" i="35"/>
  <c r="Q28" i="35" s="1"/>
  <c r="P14" i="35"/>
  <c r="O14" i="35"/>
  <c r="O28" i="35" s="1"/>
  <c r="G14" i="35"/>
  <c r="G28" i="35" s="1"/>
  <c r="AC12" i="35"/>
  <c r="Y12" i="35"/>
  <c r="U12" i="35"/>
  <c r="Q12" i="35"/>
  <c r="N12" i="35"/>
  <c r="M12" i="35"/>
  <c r="L12" i="35"/>
  <c r="I12" i="35"/>
  <c r="H12" i="35"/>
  <c r="F12" i="35"/>
  <c r="K12" i="35" s="1"/>
  <c r="AE11" i="35"/>
  <c r="AD11" i="35"/>
  <c r="AA11" i="35"/>
  <c r="W11" i="35"/>
  <c r="V11" i="35"/>
  <c r="X11" i="35" s="1"/>
  <c r="T11" i="35"/>
  <c r="S11" i="35"/>
  <c r="R11" i="35"/>
  <c r="P11" i="35"/>
  <c r="Z11" i="35" s="1"/>
  <c r="AB11" i="35" s="1"/>
  <c r="O11" i="35"/>
  <c r="G11" i="35"/>
  <c r="AE10" i="35"/>
  <c r="AD10" i="35"/>
  <c r="AA10" i="35"/>
  <c r="X10" i="35"/>
  <c r="W10" i="35"/>
  <c r="V10" i="35"/>
  <c r="S10" i="35"/>
  <c r="R10" i="35"/>
  <c r="T10" i="35" s="1"/>
  <c r="P10" i="35"/>
  <c r="Z10" i="35" s="1"/>
  <c r="O10" i="35"/>
  <c r="G10" i="35"/>
  <c r="AE9" i="35"/>
  <c r="AD9" i="35"/>
  <c r="AF9" i="35" s="1"/>
  <c r="AB9" i="35"/>
  <c r="AA9" i="35"/>
  <c r="Z9" i="35"/>
  <c r="W9" i="35"/>
  <c r="V9" i="35"/>
  <c r="X9" i="35" s="1"/>
  <c r="T9" i="35"/>
  <c r="S9" i="35"/>
  <c r="R9" i="35"/>
  <c r="P9" i="35"/>
  <c r="O9" i="35"/>
  <c r="G9" i="35"/>
  <c r="AE8" i="35"/>
  <c r="AD8" i="35"/>
  <c r="AA8" i="35"/>
  <c r="X8" i="35"/>
  <c r="W8" i="35"/>
  <c r="V8" i="35"/>
  <c r="S8" i="35"/>
  <c r="R8" i="35"/>
  <c r="T8" i="35" s="1"/>
  <c r="P8" i="35"/>
  <c r="Z8" i="35" s="1"/>
  <c r="O8" i="35"/>
  <c r="G8" i="35"/>
  <c r="AE7" i="35"/>
  <c r="AD7" i="35"/>
  <c r="AA7" i="35"/>
  <c r="W7" i="35"/>
  <c r="V7" i="35"/>
  <c r="X7" i="35" s="1"/>
  <c r="T7" i="35"/>
  <c r="S7" i="35"/>
  <c r="R7" i="35"/>
  <c r="P7" i="35"/>
  <c r="Z7" i="35" s="1"/>
  <c r="AB7" i="35" s="1"/>
  <c r="O7" i="35"/>
  <c r="G7" i="35"/>
  <c r="AE6" i="35"/>
  <c r="AD6" i="35"/>
  <c r="AA6" i="35"/>
  <c r="W6" i="35"/>
  <c r="V6" i="35" s="1"/>
  <c r="X6" i="35" s="1"/>
  <c r="S6" i="35"/>
  <c r="R6" i="35"/>
  <c r="T6" i="35" s="1"/>
  <c r="P6" i="35"/>
  <c r="Z6" i="35" s="1"/>
  <c r="O6" i="35"/>
  <c r="G6" i="35"/>
  <c r="AE5" i="35"/>
  <c r="AD5" i="35"/>
  <c r="AA5" i="35"/>
  <c r="W5" i="35"/>
  <c r="V5" i="35"/>
  <c r="S5" i="35"/>
  <c r="R5" i="35" s="1"/>
  <c r="T5" i="35" s="1"/>
  <c r="P5" i="35"/>
  <c r="Z5" i="35" s="1"/>
  <c r="AB5" i="35" s="1"/>
  <c r="O5" i="35"/>
  <c r="G5" i="35"/>
  <c r="AE4" i="35"/>
  <c r="AD4" i="35"/>
  <c r="AA4" i="35"/>
  <c r="W4" i="35"/>
  <c r="V4" i="35" s="1"/>
  <c r="X4" i="35" s="1"/>
  <c r="S4" i="35"/>
  <c r="R4" i="35"/>
  <c r="T4" i="35" s="1"/>
  <c r="P4" i="35"/>
  <c r="Z4" i="35" s="1"/>
  <c r="O4" i="35"/>
  <c r="G4" i="35"/>
  <c r="AE3" i="35"/>
  <c r="AE12" i="35" s="1"/>
  <c r="AD3" i="35"/>
  <c r="AD12" i="35" s="1"/>
  <c r="AA3" i="35"/>
  <c r="AA12" i="35" s="1"/>
  <c r="W3" i="35"/>
  <c r="W12" i="35" s="1"/>
  <c r="V3" i="35"/>
  <c r="S3" i="35"/>
  <c r="R3" i="35" s="1"/>
  <c r="P3" i="35"/>
  <c r="Z3" i="35" s="1"/>
  <c r="O3" i="35"/>
  <c r="G3" i="35"/>
  <c r="G12" i="35" s="1"/>
  <c r="AA56" i="34"/>
  <c r="Z56" i="34"/>
  <c r="W56" i="34"/>
  <c r="V56" i="34"/>
  <c r="S56" i="34"/>
  <c r="R56" i="34"/>
  <c r="T56" i="34" s="1"/>
  <c r="N56" i="34"/>
  <c r="K56" i="34"/>
  <c r="O56" i="34" s="1"/>
  <c r="J56" i="34"/>
  <c r="G56" i="34"/>
  <c r="L56" i="34" s="1"/>
  <c r="AE56" i="34"/>
  <c r="AD56" i="34"/>
  <c r="AF56" i="34" s="1"/>
  <c r="AD106" i="34"/>
  <c r="AD107" i="34"/>
  <c r="AD108" i="34"/>
  <c r="AD109" i="34"/>
  <c r="AD110" i="34"/>
  <c r="AD111" i="34"/>
  <c r="AD112" i="34"/>
  <c r="AD105" i="34"/>
  <c r="Y101" i="34"/>
  <c r="Z100" i="34"/>
  <c r="AA100" i="34"/>
  <c r="Z99" i="34"/>
  <c r="AA99" i="34"/>
  <c r="Z98" i="34"/>
  <c r="AA98" i="34"/>
  <c r="U101" i="34"/>
  <c r="V100" i="34"/>
  <c r="W100" i="34"/>
  <c r="V99" i="34"/>
  <c r="W99" i="34"/>
  <c r="V98" i="34"/>
  <c r="W98" i="34"/>
  <c r="Q101" i="34"/>
  <c r="R100" i="34"/>
  <c r="S100" i="34"/>
  <c r="R99" i="34"/>
  <c r="S99" i="34"/>
  <c r="R98" i="34"/>
  <c r="S98" i="34"/>
  <c r="M101" i="34"/>
  <c r="N100" i="34"/>
  <c r="P100" i="34" s="1"/>
  <c r="O100" i="34"/>
  <c r="N99" i="34"/>
  <c r="P99" i="34" s="1"/>
  <c r="O99" i="34"/>
  <c r="N98" i="34"/>
  <c r="P98" i="34" s="1"/>
  <c r="O98" i="34"/>
  <c r="F101" i="34"/>
  <c r="AE100" i="34"/>
  <c r="AD100" i="34"/>
  <c r="AC101" i="34"/>
  <c r="H101" i="34"/>
  <c r="AD99" i="34"/>
  <c r="AE99" i="34"/>
  <c r="AE98" i="34"/>
  <c r="AD98" i="34"/>
  <c r="AE50" i="34"/>
  <c r="AE112" i="34"/>
  <c r="AE111" i="34"/>
  <c r="AE110" i="34"/>
  <c r="AE109" i="34"/>
  <c r="AE108" i="34"/>
  <c r="AE107" i="34"/>
  <c r="AE106" i="34"/>
  <c r="AE105" i="34"/>
  <c r="AC113" i="34"/>
  <c r="AC118" i="34" s="1"/>
  <c r="AE82" i="34"/>
  <c r="AE83" i="34"/>
  <c r="AE84" i="34"/>
  <c r="AE85" i="34"/>
  <c r="AE86" i="34"/>
  <c r="AE87" i="34"/>
  <c r="AE88" i="34"/>
  <c r="AE89" i="34"/>
  <c r="AE90" i="34"/>
  <c r="AE91" i="34"/>
  <c r="AE92" i="34"/>
  <c r="AE93" i="34"/>
  <c r="AE94" i="34"/>
  <c r="AE95" i="34"/>
  <c r="AE96" i="34"/>
  <c r="AE97" i="34"/>
  <c r="AE81" i="34"/>
  <c r="AE66" i="34"/>
  <c r="AE67" i="34"/>
  <c r="AE68" i="34"/>
  <c r="AE69" i="34"/>
  <c r="AE70" i="34"/>
  <c r="AE71" i="34"/>
  <c r="AE72" i="34"/>
  <c r="AE73" i="34"/>
  <c r="AE74" i="34"/>
  <c r="AE75" i="34"/>
  <c r="AE76" i="34"/>
  <c r="AE77" i="34"/>
  <c r="AE78" i="34"/>
  <c r="AE65" i="34"/>
  <c r="AE60" i="34"/>
  <c r="AE57" i="34"/>
  <c r="AE61" i="34"/>
  <c r="AE51" i="34"/>
  <c r="AE52" i="34"/>
  <c r="AE53" i="34"/>
  <c r="AE49" i="34"/>
  <c r="AE46" i="34"/>
  <c r="AE47" i="34" s="1"/>
  <c r="AE43" i="34"/>
  <c r="AE44" i="34" s="1"/>
  <c r="AE40" i="34"/>
  <c r="AE39" i="34"/>
  <c r="AE36" i="34"/>
  <c r="AE37" i="34" s="1"/>
  <c r="AE31" i="34"/>
  <c r="AE32" i="34"/>
  <c r="AE33" i="34"/>
  <c r="AE30" i="34"/>
  <c r="AE15" i="34"/>
  <c r="AE16" i="34"/>
  <c r="AE17" i="34"/>
  <c r="AE18" i="34"/>
  <c r="AE19" i="34"/>
  <c r="AE20" i="34"/>
  <c r="AE21" i="34"/>
  <c r="AE22" i="34"/>
  <c r="AE23" i="34"/>
  <c r="AE24" i="34"/>
  <c r="AE25" i="34"/>
  <c r="AE26" i="34"/>
  <c r="AE27" i="34"/>
  <c r="AE14" i="34"/>
  <c r="AE4" i="34"/>
  <c r="AE5" i="34"/>
  <c r="AE6" i="34"/>
  <c r="AE7" i="34"/>
  <c r="AE8" i="34"/>
  <c r="AE9" i="34"/>
  <c r="AE10" i="34"/>
  <c r="AE11" i="34"/>
  <c r="AE3" i="34"/>
  <c r="AD90" i="34"/>
  <c r="AD92" i="34"/>
  <c r="AD93" i="34"/>
  <c r="AD94" i="34"/>
  <c r="AD95" i="34"/>
  <c r="AD96" i="34"/>
  <c r="AD97" i="34"/>
  <c r="AD91" i="34"/>
  <c r="AD82" i="34"/>
  <c r="AD83" i="34"/>
  <c r="AD84" i="34"/>
  <c r="AD85" i="34"/>
  <c r="AD86" i="34"/>
  <c r="AD87" i="34"/>
  <c r="AD88" i="34"/>
  <c r="AD89" i="34"/>
  <c r="AD81" i="34"/>
  <c r="AC79" i="34"/>
  <c r="AD66" i="34"/>
  <c r="AD67" i="34"/>
  <c r="AD68" i="34"/>
  <c r="AD69" i="34"/>
  <c r="AD70" i="34"/>
  <c r="AD71" i="34"/>
  <c r="AD72" i="34"/>
  <c r="AD73" i="34"/>
  <c r="AD74" i="34"/>
  <c r="AD75" i="34"/>
  <c r="AD76" i="34"/>
  <c r="AD77" i="34"/>
  <c r="AD78" i="34"/>
  <c r="AD65" i="34"/>
  <c r="AC63" i="34"/>
  <c r="AD60" i="34"/>
  <c r="AC58" i="34"/>
  <c r="AD57" i="34"/>
  <c r="AD61" i="34"/>
  <c r="AC54" i="34"/>
  <c r="AD50" i="34"/>
  <c r="AD51" i="34"/>
  <c r="AD52" i="34"/>
  <c r="AD53" i="34"/>
  <c r="AD49" i="34"/>
  <c r="AC47" i="34"/>
  <c r="AD46" i="34"/>
  <c r="AD47" i="34" s="1"/>
  <c r="AC44" i="34"/>
  <c r="AD43" i="34"/>
  <c r="AC41" i="34"/>
  <c r="AD40" i="34"/>
  <c r="AD39" i="34"/>
  <c r="AC37" i="34"/>
  <c r="AD36" i="34"/>
  <c r="AD37" i="34" s="1"/>
  <c r="AC34" i="34"/>
  <c r="AD31" i="34"/>
  <c r="AD32" i="34"/>
  <c r="AD33" i="34"/>
  <c r="AD30" i="34"/>
  <c r="AC28" i="34"/>
  <c r="AD15" i="34"/>
  <c r="AD16" i="34"/>
  <c r="AD17" i="34"/>
  <c r="AD18" i="34"/>
  <c r="AD19" i="34"/>
  <c r="AD20" i="34"/>
  <c r="AD21" i="34"/>
  <c r="AD22" i="34"/>
  <c r="AD23" i="34"/>
  <c r="AD24" i="34"/>
  <c r="AD25" i="34"/>
  <c r="AD26" i="34"/>
  <c r="AD27" i="34"/>
  <c r="AD14" i="34"/>
  <c r="AC12" i="34"/>
  <c r="AD4" i="34"/>
  <c r="AD5" i="34"/>
  <c r="AD6" i="34"/>
  <c r="AD7" i="34"/>
  <c r="AD8" i="34"/>
  <c r="AD9" i="34"/>
  <c r="AD10" i="34"/>
  <c r="AD11" i="34"/>
  <c r="AD3" i="34"/>
  <c r="Y113" i="34"/>
  <c r="Y118" i="34" s="1"/>
  <c r="X113" i="34"/>
  <c r="X118" i="34" s="1"/>
  <c r="W113" i="34"/>
  <c r="W118" i="34" s="1"/>
  <c r="V113" i="34"/>
  <c r="V118" i="34" s="1"/>
  <c r="U113" i="34"/>
  <c r="U118" i="34" s="1"/>
  <c r="T113" i="34"/>
  <c r="T118" i="34" s="1"/>
  <c r="S113" i="34"/>
  <c r="S118" i="34" s="1"/>
  <c r="R113" i="34"/>
  <c r="R118" i="34" s="1"/>
  <c r="Q113" i="34"/>
  <c r="Q118" i="34" s="1"/>
  <c r="P113" i="34"/>
  <c r="P118" i="34" s="1"/>
  <c r="O113" i="34"/>
  <c r="O118" i="34" s="1"/>
  <c r="N113" i="34"/>
  <c r="N118" i="34" s="1"/>
  <c r="M113" i="34"/>
  <c r="M118" i="34" s="1"/>
  <c r="L113" i="34"/>
  <c r="L118" i="34" s="1"/>
  <c r="K113" i="34"/>
  <c r="K118" i="34" s="1"/>
  <c r="I113" i="34"/>
  <c r="I118" i="34" s="1"/>
  <c r="H113" i="34"/>
  <c r="H118" i="34" s="1"/>
  <c r="F113" i="34"/>
  <c r="F118" i="34" s="1"/>
  <c r="AA112" i="34"/>
  <c r="Z112" i="34"/>
  <c r="J112" i="34"/>
  <c r="AA111" i="34"/>
  <c r="Z111" i="34"/>
  <c r="AB111" i="34" s="1"/>
  <c r="J111" i="34"/>
  <c r="G111" i="34"/>
  <c r="AA110" i="34"/>
  <c r="Z110" i="34"/>
  <c r="AB110" i="34" s="1"/>
  <c r="J110" i="34"/>
  <c r="G110" i="34"/>
  <c r="AA109" i="34"/>
  <c r="Z109" i="34"/>
  <c r="J109" i="34"/>
  <c r="G109" i="34"/>
  <c r="AA108" i="34"/>
  <c r="Z108" i="34"/>
  <c r="AB108" i="34" s="1"/>
  <c r="J108" i="34"/>
  <c r="AA107" i="34"/>
  <c r="Z107" i="34"/>
  <c r="AB107" i="34" s="1"/>
  <c r="J107" i="34"/>
  <c r="AA106" i="34"/>
  <c r="Z106" i="34"/>
  <c r="AB106" i="34" s="1"/>
  <c r="J106" i="34"/>
  <c r="AA105" i="34"/>
  <c r="Z105" i="34"/>
  <c r="AB105" i="34" s="1"/>
  <c r="J105" i="34"/>
  <c r="I101" i="34"/>
  <c r="AA97" i="34"/>
  <c r="Z97" i="34"/>
  <c r="W97" i="34"/>
  <c r="V97" i="34"/>
  <c r="S97" i="34"/>
  <c r="R97" i="34"/>
  <c r="O97" i="34"/>
  <c r="N97" i="34"/>
  <c r="P97" i="34" s="1"/>
  <c r="J97" i="34"/>
  <c r="AA96" i="34"/>
  <c r="Z96" i="34"/>
  <c r="W96" i="34"/>
  <c r="V96" i="34"/>
  <c r="S96" i="34"/>
  <c r="R96" i="34"/>
  <c r="N96" i="34"/>
  <c r="K96" i="34"/>
  <c r="O96" i="34" s="1"/>
  <c r="J96" i="34"/>
  <c r="G96" i="34"/>
  <c r="L96" i="34" s="1"/>
  <c r="AA95" i="34"/>
  <c r="Z95" i="34"/>
  <c r="W95" i="34"/>
  <c r="V95" i="34"/>
  <c r="S95" i="34"/>
  <c r="R95" i="34"/>
  <c r="N95" i="34"/>
  <c r="L95" i="34"/>
  <c r="K95" i="34"/>
  <c r="O95" i="34" s="1"/>
  <c r="J95" i="34"/>
  <c r="AA94" i="34"/>
  <c r="Z94" i="34"/>
  <c r="W94" i="34"/>
  <c r="V94" i="34"/>
  <c r="S94" i="34"/>
  <c r="R94" i="34"/>
  <c r="N94" i="34"/>
  <c r="L94" i="34"/>
  <c r="K94" i="34"/>
  <c r="O94" i="34" s="1"/>
  <c r="J94" i="34"/>
  <c r="AA93" i="34"/>
  <c r="Z93" i="34"/>
  <c r="W93" i="34"/>
  <c r="V93" i="34"/>
  <c r="S93" i="34"/>
  <c r="R93" i="34"/>
  <c r="N93" i="34"/>
  <c r="L93" i="34"/>
  <c r="K93" i="34"/>
  <c r="O93" i="34" s="1"/>
  <c r="J93" i="34"/>
  <c r="AA92" i="34"/>
  <c r="Z92" i="34"/>
  <c r="W92" i="34"/>
  <c r="V92" i="34"/>
  <c r="S92" i="34"/>
  <c r="R92" i="34"/>
  <c r="N92" i="34"/>
  <c r="K92" i="34"/>
  <c r="O92" i="34" s="1"/>
  <c r="J92" i="34"/>
  <c r="G92" i="34"/>
  <c r="L92" i="34" s="1"/>
  <c r="AA91" i="34"/>
  <c r="Z91" i="34"/>
  <c r="W91" i="34"/>
  <c r="V91" i="34"/>
  <c r="S91" i="34"/>
  <c r="R91" i="34"/>
  <c r="N91" i="34"/>
  <c r="K91" i="34"/>
  <c r="O91" i="34" s="1"/>
  <c r="J91" i="34"/>
  <c r="G91" i="34"/>
  <c r="L91" i="34" s="1"/>
  <c r="AA90" i="34"/>
  <c r="Z90" i="34"/>
  <c r="W90" i="34"/>
  <c r="V90" i="34"/>
  <c r="S90" i="34"/>
  <c r="R90" i="34"/>
  <c r="N90" i="34"/>
  <c r="K90" i="34"/>
  <c r="O90" i="34" s="1"/>
  <c r="J90" i="34"/>
  <c r="G90" i="34"/>
  <c r="L90" i="34" s="1"/>
  <c r="AA89" i="34"/>
  <c r="Z89" i="34"/>
  <c r="W89" i="34"/>
  <c r="V89" i="34"/>
  <c r="S89" i="34"/>
  <c r="R89" i="34"/>
  <c r="N89" i="34"/>
  <c r="K89" i="34"/>
  <c r="O89" i="34" s="1"/>
  <c r="J89" i="34"/>
  <c r="G89" i="34"/>
  <c r="L89" i="34" s="1"/>
  <c r="AA88" i="34"/>
  <c r="Z88" i="34"/>
  <c r="W88" i="34"/>
  <c r="V88" i="34"/>
  <c r="S88" i="34"/>
  <c r="R88" i="34"/>
  <c r="N88" i="34"/>
  <c r="K88" i="34"/>
  <c r="O88" i="34" s="1"/>
  <c r="J88" i="34"/>
  <c r="G88" i="34"/>
  <c r="L88" i="34" s="1"/>
  <c r="AA87" i="34"/>
  <c r="Z87" i="34"/>
  <c r="W87" i="34"/>
  <c r="V87" i="34"/>
  <c r="S87" i="34"/>
  <c r="R87" i="34"/>
  <c r="N87" i="34"/>
  <c r="K87" i="34"/>
  <c r="O87" i="34" s="1"/>
  <c r="J87" i="34"/>
  <c r="G87" i="34"/>
  <c r="L87" i="34" s="1"/>
  <c r="AA86" i="34"/>
  <c r="Z86" i="34"/>
  <c r="W86" i="34"/>
  <c r="V86" i="34"/>
  <c r="S86" i="34"/>
  <c r="R86" i="34"/>
  <c r="N86" i="34"/>
  <c r="K86" i="34"/>
  <c r="O86" i="34" s="1"/>
  <c r="J86" i="34"/>
  <c r="G86" i="34"/>
  <c r="L86" i="34" s="1"/>
  <c r="AA85" i="34"/>
  <c r="Z85" i="34"/>
  <c r="W85" i="34"/>
  <c r="V85" i="34"/>
  <c r="S85" i="34"/>
  <c r="R85" i="34"/>
  <c r="N85" i="34"/>
  <c r="L85" i="34"/>
  <c r="K85" i="34"/>
  <c r="O85" i="34" s="1"/>
  <c r="J85" i="34"/>
  <c r="AA84" i="34"/>
  <c r="Z84" i="34"/>
  <c r="W84" i="34"/>
  <c r="V84" i="34"/>
  <c r="S84" i="34"/>
  <c r="R84" i="34"/>
  <c r="N84" i="34"/>
  <c r="L84" i="34"/>
  <c r="K84" i="34"/>
  <c r="O84" i="34" s="1"/>
  <c r="J84" i="34"/>
  <c r="AA83" i="34"/>
  <c r="Z83" i="34"/>
  <c r="W83" i="34"/>
  <c r="V83" i="34"/>
  <c r="S83" i="34"/>
  <c r="R83" i="34"/>
  <c r="N83" i="34"/>
  <c r="L83" i="34"/>
  <c r="K83" i="34"/>
  <c r="O83" i="34" s="1"/>
  <c r="J83" i="34"/>
  <c r="AA82" i="34"/>
  <c r="Z82" i="34"/>
  <c r="W82" i="34"/>
  <c r="V82" i="34"/>
  <c r="S82" i="34"/>
  <c r="R82" i="34"/>
  <c r="N82" i="34"/>
  <c r="K82" i="34"/>
  <c r="O82" i="34" s="1"/>
  <c r="J82" i="34"/>
  <c r="G82" i="34"/>
  <c r="AA81" i="34"/>
  <c r="Z81" i="34"/>
  <c r="W81" i="34"/>
  <c r="V81" i="34"/>
  <c r="S81" i="34"/>
  <c r="R81" i="34"/>
  <c r="N81" i="34"/>
  <c r="L81" i="34"/>
  <c r="K81" i="34"/>
  <c r="J81" i="34"/>
  <c r="Y79" i="34"/>
  <c r="U79" i="34"/>
  <c r="Q79" i="34"/>
  <c r="M79" i="34"/>
  <c r="I79" i="34"/>
  <c r="H79" i="34"/>
  <c r="F79" i="34"/>
  <c r="AA78" i="34"/>
  <c r="Z78" i="34"/>
  <c r="W78" i="34"/>
  <c r="V78" i="34"/>
  <c r="S78" i="34"/>
  <c r="R78" i="34"/>
  <c r="O78" i="34"/>
  <c r="N78" i="34"/>
  <c r="L78" i="34"/>
  <c r="K78" i="34"/>
  <c r="J78" i="34"/>
  <c r="AA77" i="34"/>
  <c r="Z77" i="34"/>
  <c r="W77" i="34"/>
  <c r="V77" i="34"/>
  <c r="S77" i="34"/>
  <c r="R77" i="34"/>
  <c r="N77" i="34"/>
  <c r="K77" i="34"/>
  <c r="O77" i="34" s="1"/>
  <c r="J77" i="34"/>
  <c r="G77" i="34"/>
  <c r="L77" i="34" s="1"/>
  <c r="AA76" i="34"/>
  <c r="Z76" i="34"/>
  <c r="W76" i="34"/>
  <c r="V76" i="34"/>
  <c r="S76" i="34"/>
  <c r="R76" i="34"/>
  <c r="O76" i="34"/>
  <c r="N76" i="34"/>
  <c r="L76" i="34"/>
  <c r="K76" i="34"/>
  <c r="J76" i="34"/>
  <c r="AA75" i="34"/>
  <c r="Z75" i="34"/>
  <c r="W75" i="34"/>
  <c r="V75" i="34"/>
  <c r="S75" i="34"/>
  <c r="R75" i="34"/>
  <c r="N75" i="34"/>
  <c r="L75" i="34"/>
  <c r="K75" i="34"/>
  <c r="O75" i="34" s="1"/>
  <c r="J75" i="34"/>
  <c r="AA74" i="34"/>
  <c r="Z74" i="34"/>
  <c r="W74" i="34"/>
  <c r="V74" i="34"/>
  <c r="S74" i="34"/>
  <c r="R74" i="34"/>
  <c r="N74" i="34"/>
  <c r="L74" i="34"/>
  <c r="K74" i="34"/>
  <c r="O74" i="34" s="1"/>
  <c r="J74" i="34"/>
  <c r="AA73" i="34"/>
  <c r="Z73" i="34"/>
  <c r="W73" i="34"/>
  <c r="V73" i="34"/>
  <c r="S73" i="34"/>
  <c r="R73" i="34"/>
  <c r="N73" i="34"/>
  <c r="L73" i="34"/>
  <c r="K73" i="34"/>
  <c r="O73" i="34" s="1"/>
  <c r="J73" i="34"/>
  <c r="AA72" i="34"/>
  <c r="Z72" i="34"/>
  <c r="W72" i="34"/>
  <c r="V72" i="34"/>
  <c r="S72" i="34"/>
  <c r="R72" i="34"/>
  <c r="N72" i="34"/>
  <c r="K72" i="34"/>
  <c r="O72" i="34" s="1"/>
  <c r="J72" i="34"/>
  <c r="G72" i="34"/>
  <c r="L72" i="34" s="1"/>
  <c r="AA71" i="34"/>
  <c r="Z71" i="34"/>
  <c r="W71" i="34"/>
  <c r="V71" i="34"/>
  <c r="S71" i="34"/>
  <c r="R71" i="34"/>
  <c r="N71" i="34"/>
  <c r="K71" i="34"/>
  <c r="O71" i="34" s="1"/>
  <c r="J71" i="34"/>
  <c r="G71" i="34"/>
  <c r="L71" i="34" s="1"/>
  <c r="AA70" i="34"/>
  <c r="Z70" i="34"/>
  <c r="W70" i="34"/>
  <c r="V70" i="34"/>
  <c r="S70" i="34"/>
  <c r="R70" i="34"/>
  <c r="N70" i="34"/>
  <c r="K70" i="34"/>
  <c r="O70" i="34" s="1"/>
  <c r="J70" i="34"/>
  <c r="G70" i="34"/>
  <c r="L70" i="34" s="1"/>
  <c r="AA69" i="34"/>
  <c r="Z69" i="34"/>
  <c r="W69" i="34"/>
  <c r="V69" i="34"/>
  <c r="S69" i="34"/>
  <c r="R69" i="34"/>
  <c r="N69" i="34"/>
  <c r="K69" i="34"/>
  <c r="O69" i="34" s="1"/>
  <c r="J69" i="34"/>
  <c r="G69" i="34"/>
  <c r="L69" i="34" s="1"/>
  <c r="AA68" i="34"/>
  <c r="Z68" i="34"/>
  <c r="W68" i="34"/>
  <c r="V68" i="34"/>
  <c r="S68" i="34"/>
  <c r="R68" i="34"/>
  <c r="N68" i="34"/>
  <c r="K68" i="34"/>
  <c r="O68" i="34" s="1"/>
  <c r="J68" i="34"/>
  <c r="G68" i="34"/>
  <c r="L68" i="34" s="1"/>
  <c r="AA67" i="34"/>
  <c r="W67" i="34"/>
  <c r="S67" i="34"/>
  <c r="R67" i="34"/>
  <c r="N67" i="34"/>
  <c r="K67" i="34"/>
  <c r="J67" i="34"/>
  <c r="O67" i="34" s="1"/>
  <c r="G67" i="34"/>
  <c r="L67" i="34" s="1"/>
  <c r="AA66" i="34"/>
  <c r="W66" i="34"/>
  <c r="S66" i="34"/>
  <c r="R66" i="34"/>
  <c r="N66" i="34"/>
  <c r="K66" i="34"/>
  <c r="J66" i="34"/>
  <c r="O66" i="34" s="1"/>
  <c r="G66" i="34"/>
  <c r="L66" i="34" s="1"/>
  <c r="V66" i="34" s="1"/>
  <c r="AA65" i="34"/>
  <c r="W65" i="34"/>
  <c r="S65" i="34"/>
  <c r="R65" i="34"/>
  <c r="N65" i="34"/>
  <c r="K65" i="34"/>
  <c r="J65" i="34"/>
  <c r="O65" i="34" s="1"/>
  <c r="G65" i="34"/>
  <c r="L65" i="34" s="1"/>
  <c r="Y63" i="34"/>
  <c r="U63" i="34"/>
  <c r="Q63" i="34"/>
  <c r="M63" i="34"/>
  <c r="I63" i="34"/>
  <c r="H63" i="34"/>
  <c r="F63" i="34"/>
  <c r="AA60" i="34"/>
  <c r="Z60" i="34"/>
  <c r="W60" i="34"/>
  <c r="V60" i="34"/>
  <c r="S60" i="34"/>
  <c r="R60" i="34"/>
  <c r="O60" i="34"/>
  <c r="N60" i="34"/>
  <c r="P60" i="34" s="1"/>
  <c r="Y58" i="34"/>
  <c r="U58" i="34"/>
  <c r="Q58" i="34"/>
  <c r="M58" i="34"/>
  <c r="I58" i="34"/>
  <c r="H58" i="34"/>
  <c r="F58" i="34"/>
  <c r="AA57" i="34"/>
  <c r="Z57" i="34"/>
  <c r="W57" i="34"/>
  <c r="V57" i="34"/>
  <c r="S57" i="34"/>
  <c r="R57" i="34"/>
  <c r="N57" i="34"/>
  <c r="K57" i="34"/>
  <c r="O57" i="34" s="1"/>
  <c r="J57" i="34"/>
  <c r="G57" i="34"/>
  <c r="L57" i="34" s="1"/>
  <c r="AA61" i="34"/>
  <c r="Z61" i="34"/>
  <c r="W61" i="34"/>
  <c r="V61" i="34"/>
  <c r="S61" i="34"/>
  <c r="R61" i="34"/>
  <c r="N61" i="34"/>
  <c r="K61" i="34"/>
  <c r="K63" i="34" s="1"/>
  <c r="J61" i="34"/>
  <c r="L61" i="34"/>
  <c r="L63" i="34" s="1"/>
  <c r="Y54" i="34"/>
  <c r="U54" i="34"/>
  <c r="Q54" i="34"/>
  <c r="M54" i="34"/>
  <c r="I54" i="34"/>
  <c r="H54" i="34"/>
  <c r="F54" i="34"/>
  <c r="AA53" i="34"/>
  <c r="Z53" i="34"/>
  <c r="W53" i="34"/>
  <c r="V53" i="34"/>
  <c r="S53" i="34"/>
  <c r="R53" i="34"/>
  <c r="N53" i="34"/>
  <c r="L53" i="34"/>
  <c r="K53" i="34"/>
  <c r="O53" i="34" s="1"/>
  <c r="J53" i="34"/>
  <c r="AA52" i="34"/>
  <c r="Z52" i="34"/>
  <c r="W52" i="34"/>
  <c r="V52" i="34"/>
  <c r="S52" i="34"/>
  <c r="R52" i="34"/>
  <c r="N52" i="34"/>
  <c r="K52" i="34"/>
  <c r="O52" i="34" s="1"/>
  <c r="J52" i="34"/>
  <c r="G52" i="34"/>
  <c r="L52" i="34" s="1"/>
  <c r="AA51" i="34"/>
  <c r="Z51" i="34"/>
  <c r="W51" i="34"/>
  <c r="V51" i="34"/>
  <c r="S51" i="34"/>
  <c r="R51" i="34"/>
  <c r="N51" i="34"/>
  <c r="K51" i="34"/>
  <c r="O51" i="34" s="1"/>
  <c r="J51" i="34"/>
  <c r="G51" i="34"/>
  <c r="L51" i="34" s="1"/>
  <c r="AA50" i="34"/>
  <c r="Z50" i="34"/>
  <c r="W50" i="34"/>
  <c r="V50" i="34"/>
  <c r="S50" i="34"/>
  <c r="R50" i="34"/>
  <c r="N50" i="34"/>
  <c r="K50" i="34"/>
  <c r="O50" i="34" s="1"/>
  <c r="J50" i="34"/>
  <c r="G50" i="34"/>
  <c r="L50" i="34" s="1"/>
  <c r="AA49" i="34"/>
  <c r="W49" i="34"/>
  <c r="V49" i="34"/>
  <c r="S49" i="34"/>
  <c r="R49" i="34"/>
  <c r="P49" i="34"/>
  <c r="Z49" i="34" s="1"/>
  <c r="O49" i="34"/>
  <c r="G49" i="34"/>
  <c r="Y47" i="34"/>
  <c r="U47" i="34"/>
  <c r="Q47" i="34"/>
  <c r="M47" i="34"/>
  <c r="I47" i="34"/>
  <c r="H47" i="34"/>
  <c r="F47" i="34"/>
  <c r="AA46" i="34"/>
  <c r="AA47" i="34" s="1"/>
  <c r="Z46" i="34"/>
  <c r="Z47" i="34" s="1"/>
  <c r="W46" i="34"/>
  <c r="W47" i="34" s="1"/>
  <c r="V46" i="34"/>
  <c r="S46" i="34"/>
  <c r="S47" i="34" s="1"/>
  <c r="R46" i="34"/>
  <c r="R47" i="34" s="1"/>
  <c r="N46" i="34"/>
  <c r="K46" i="34"/>
  <c r="K47" i="34" s="1"/>
  <c r="J46" i="34"/>
  <c r="G46" i="34"/>
  <c r="L46" i="34" s="1"/>
  <c r="L47" i="34" s="1"/>
  <c r="Y44" i="34"/>
  <c r="U44" i="34"/>
  <c r="M44" i="34"/>
  <c r="I44" i="34"/>
  <c r="H44" i="34"/>
  <c r="R44" i="34" s="1"/>
  <c r="F44" i="34"/>
  <c r="AA43" i="34"/>
  <c r="AA44" i="34" s="1"/>
  <c r="Z43" i="34"/>
  <c r="Z44" i="34" s="1"/>
  <c r="W43" i="34"/>
  <c r="W44" i="34" s="1"/>
  <c r="V43" i="34"/>
  <c r="S43" i="34"/>
  <c r="S44" i="34" s="1"/>
  <c r="R43" i="34"/>
  <c r="N43" i="34"/>
  <c r="K43" i="34"/>
  <c r="K44" i="34" s="1"/>
  <c r="J43" i="34"/>
  <c r="G43" i="34"/>
  <c r="L43" i="34" s="1"/>
  <c r="Y41" i="34"/>
  <c r="U41" i="34"/>
  <c r="Q41" i="34"/>
  <c r="M41" i="34"/>
  <c r="I41" i="34"/>
  <c r="H41" i="34"/>
  <c r="F41" i="34"/>
  <c r="AA40" i="34"/>
  <c r="W40" i="34"/>
  <c r="S40" i="34"/>
  <c r="R40" i="34"/>
  <c r="T40" i="34" s="1"/>
  <c r="K40" i="34"/>
  <c r="J40" i="34"/>
  <c r="O40" i="34" s="1"/>
  <c r="G40" i="34"/>
  <c r="L40" i="34" s="1"/>
  <c r="AA39" i="34"/>
  <c r="W39" i="34"/>
  <c r="S39" i="34"/>
  <c r="R39" i="34"/>
  <c r="K39" i="34"/>
  <c r="J39" i="34"/>
  <c r="O39" i="34" s="1"/>
  <c r="G39" i="34"/>
  <c r="L39" i="34" s="1"/>
  <c r="V39" i="34" s="1"/>
  <c r="Y37" i="34"/>
  <c r="U37" i="34"/>
  <c r="Q37" i="34"/>
  <c r="M37" i="34"/>
  <c r="L37" i="34"/>
  <c r="K37" i="34"/>
  <c r="I37" i="34"/>
  <c r="H37" i="34"/>
  <c r="F37" i="34"/>
  <c r="AA36" i="34"/>
  <c r="AA37" i="34" s="1"/>
  <c r="W36" i="34"/>
  <c r="W37" i="34" s="1"/>
  <c r="V36" i="34"/>
  <c r="S36" i="34"/>
  <c r="S37" i="34" s="1"/>
  <c r="R36" i="34"/>
  <c r="R37" i="34" s="1"/>
  <c r="P36" i="34"/>
  <c r="Z36" i="34" s="1"/>
  <c r="Z37" i="34" s="1"/>
  <c r="O36" i="34"/>
  <c r="O37" i="34" s="1"/>
  <c r="G36" i="34"/>
  <c r="G37" i="34" s="1"/>
  <c r="Y34" i="34"/>
  <c r="U34" i="34"/>
  <c r="Q34" i="34"/>
  <c r="M34" i="34"/>
  <c r="I34" i="34"/>
  <c r="H34" i="34"/>
  <c r="F34" i="34"/>
  <c r="AA33" i="34"/>
  <c r="W33" i="34"/>
  <c r="S33" i="34"/>
  <c r="R33" i="34"/>
  <c r="T33" i="34" s="1"/>
  <c r="K33" i="34"/>
  <c r="J33" i="34"/>
  <c r="O33" i="34" s="1"/>
  <c r="G33" i="34"/>
  <c r="L33" i="34" s="1"/>
  <c r="V33" i="34" s="1"/>
  <c r="AA32" i="34"/>
  <c r="W32" i="34"/>
  <c r="S32" i="34"/>
  <c r="R32" i="34"/>
  <c r="T32" i="34" s="1"/>
  <c r="K32" i="34"/>
  <c r="J32" i="34"/>
  <c r="O32" i="34" s="1"/>
  <c r="G32" i="34"/>
  <c r="L32" i="34" s="1"/>
  <c r="V32" i="34" s="1"/>
  <c r="AA31" i="34"/>
  <c r="W31" i="34"/>
  <c r="S31" i="34"/>
  <c r="R31" i="34"/>
  <c r="T31" i="34" s="1"/>
  <c r="K31" i="34"/>
  <c r="J31" i="34"/>
  <c r="O31" i="34" s="1"/>
  <c r="G31" i="34"/>
  <c r="L31" i="34" s="1"/>
  <c r="AA30" i="34"/>
  <c r="W30" i="34"/>
  <c r="V30" i="34"/>
  <c r="S30" i="34"/>
  <c r="R30" i="34"/>
  <c r="P30" i="34"/>
  <c r="Z30" i="34" s="1"/>
  <c r="O30" i="34"/>
  <c r="G30" i="34"/>
  <c r="Y28" i="34"/>
  <c r="M28" i="34"/>
  <c r="I28" i="34"/>
  <c r="H28" i="34"/>
  <c r="F28" i="34"/>
  <c r="AA27" i="34"/>
  <c r="Z27" i="34"/>
  <c r="W27" i="34"/>
  <c r="S27" i="34"/>
  <c r="R27" i="34"/>
  <c r="T27" i="34" s="1"/>
  <c r="K27" i="34"/>
  <c r="J27" i="34"/>
  <c r="O27" i="34" s="1"/>
  <c r="G27" i="34"/>
  <c r="L27" i="34" s="1"/>
  <c r="V27" i="34" s="1"/>
  <c r="AA26" i="34"/>
  <c r="Z26" i="34"/>
  <c r="W26" i="34"/>
  <c r="S26" i="34"/>
  <c r="R26" i="34"/>
  <c r="T26" i="34" s="1"/>
  <c r="K26" i="34"/>
  <c r="J26" i="34"/>
  <c r="O26" i="34" s="1"/>
  <c r="G26" i="34"/>
  <c r="L26" i="34" s="1"/>
  <c r="V26" i="34" s="1"/>
  <c r="AA25" i="34"/>
  <c r="Z25" i="34"/>
  <c r="W25" i="34"/>
  <c r="S25" i="34"/>
  <c r="R25" i="34"/>
  <c r="T25" i="34" s="1"/>
  <c r="K25" i="34"/>
  <c r="J25" i="34"/>
  <c r="O25" i="34" s="1"/>
  <c r="G25" i="34"/>
  <c r="L25" i="34" s="1"/>
  <c r="V25" i="34" s="1"/>
  <c r="AA24" i="34"/>
  <c r="Z24" i="34"/>
  <c r="W24" i="34"/>
  <c r="S24" i="34"/>
  <c r="R24" i="34"/>
  <c r="N24" i="34"/>
  <c r="K24" i="34"/>
  <c r="O24" i="34" s="1"/>
  <c r="J24" i="34"/>
  <c r="G24" i="34"/>
  <c r="L24" i="34" s="1"/>
  <c r="AA23" i="34"/>
  <c r="Z23" i="34"/>
  <c r="W23" i="34"/>
  <c r="S23" i="34"/>
  <c r="R23" i="34"/>
  <c r="T23" i="34" s="1"/>
  <c r="K23" i="34"/>
  <c r="J23" i="34"/>
  <c r="O23" i="34" s="1"/>
  <c r="G23" i="34"/>
  <c r="L23" i="34" s="1"/>
  <c r="V23" i="34" s="1"/>
  <c r="AA22" i="34"/>
  <c r="Z22" i="34"/>
  <c r="W22" i="34"/>
  <c r="S22" i="34"/>
  <c r="R22" i="34"/>
  <c r="T22" i="34" s="1"/>
  <c r="K22" i="34"/>
  <c r="J22" i="34"/>
  <c r="O22" i="34" s="1"/>
  <c r="G22" i="34"/>
  <c r="L22" i="34" s="1"/>
  <c r="V22" i="34" s="1"/>
  <c r="AA21" i="34"/>
  <c r="Z21" i="34"/>
  <c r="W21" i="34"/>
  <c r="S21" i="34"/>
  <c r="R21" i="34"/>
  <c r="T21" i="34" s="1"/>
  <c r="K21" i="34"/>
  <c r="J21" i="34"/>
  <c r="O21" i="34" s="1"/>
  <c r="G21" i="34"/>
  <c r="L21" i="34" s="1"/>
  <c r="V21" i="34" s="1"/>
  <c r="AA20" i="34"/>
  <c r="Z20" i="34"/>
  <c r="W20" i="34"/>
  <c r="S20" i="34"/>
  <c r="R20" i="34"/>
  <c r="T20" i="34" s="1"/>
  <c r="K20" i="34"/>
  <c r="J20" i="34"/>
  <c r="O20" i="34" s="1"/>
  <c r="G20" i="34"/>
  <c r="L20" i="34" s="1"/>
  <c r="V20" i="34" s="1"/>
  <c r="AA19" i="34"/>
  <c r="Z19" i="34"/>
  <c r="W19" i="34"/>
  <c r="S19" i="34"/>
  <c r="R19" i="34"/>
  <c r="T19" i="34" s="1"/>
  <c r="K19" i="34"/>
  <c r="J19" i="34"/>
  <c r="O19" i="34" s="1"/>
  <c r="G19" i="34"/>
  <c r="L19" i="34" s="1"/>
  <c r="V19" i="34" s="1"/>
  <c r="AA18" i="34"/>
  <c r="Z18" i="34"/>
  <c r="W18" i="34"/>
  <c r="V18" i="34"/>
  <c r="S18" i="34"/>
  <c r="R18" i="34"/>
  <c r="T18" i="34" s="1"/>
  <c r="P18" i="34"/>
  <c r="O18" i="34"/>
  <c r="G18" i="34"/>
  <c r="AA17" i="34"/>
  <c r="Z17" i="34"/>
  <c r="W17" i="34"/>
  <c r="V17" i="34"/>
  <c r="S17" i="34"/>
  <c r="R17" i="34"/>
  <c r="O17" i="34"/>
  <c r="N17" i="34"/>
  <c r="K17" i="34"/>
  <c r="J17" i="34"/>
  <c r="G17" i="34"/>
  <c r="L17" i="34" s="1"/>
  <c r="AA16" i="34"/>
  <c r="Z16" i="34"/>
  <c r="W16" i="34"/>
  <c r="V16" i="34"/>
  <c r="S16" i="34"/>
  <c r="R16" i="34"/>
  <c r="T16" i="34" s="1"/>
  <c r="P16" i="34"/>
  <c r="O16" i="34"/>
  <c r="G16" i="34"/>
  <c r="AA15" i="34"/>
  <c r="Z15" i="34"/>
  <c r="W15" i="34"/>
  <c r="V15" i="34"/>
  <c r="S15" i="34"/>
  <c r="R15" i="34"/>
  <c r="T15" i="34" s="1"/>
  <c r="P15" i="34"/>
  <c r="O15" i="34"/>
  <c r="G15" i="34"/>
  <c r="Z14" i="34"/>
  <c r="U14" i="34"/>
  <c r="U28" i="34" s="1"/>
  <c r="Q14" i="34"/>
  <c r="Q28" i="34" s="1"/>
  <c r="P14" i="34"/>
  <c r="O14" i="34"/>
  <c r="G14" i="34"/>
  <c r="Y12" i="34"/>
  <c r="U12" i="34"/>
  <c r="Q12" i="34"/>
  <c r="M12" i="34"/>
  <c r="L12" i="34"/>
  <c r="I12" i="34"/>
  <c r="H12" i="34"/>
  <c r="F12" i="34"/>
  <c r="AA11" i="34"/>
  <c r="W11" i="34"/>
  <c r="V11" i="34" s="1"/>
  <c r="S11" i="34"/>
  <c r="R11" i="34" s="1"/>
  <c r="P11" i="34"/>
  <c r="O11" i="34"/>
  <c r="G11" i="34"/>
  <c r="AA10" i="34"/>
  <c r="W10" i="34"/>
  <c r="V10" i="34" s="1"/>
  <c r="S10" i="34"/>
  <c r="R10" i="34" s="1"/>
  <c r="T10" i="34" s="1"/>
  <c r="P10" i="34"/>
  <c r="O10" i="34"/>
  <c r="G10" i="34"/>
  <c r="AA9" i="34"/>
  <c r="W9" i="34"/>
  <c r="V9" i="34" s="1"/>
  <c r="S9" i="34"/>
  <c r="R9" i="34" s="1"/>
  <c r="T9" i="34" s="1"/>
  <c r="P9" i="34"/>
  <c r="O9" i="34"/>
  <c r="G9" i="34"/>
  <c r="AA8" i="34"/>
  <c r="W8" i="34"/>
  <c r="V8" i="34" s="1"/>
  <c r="S8" i="34"/>
  <c r="R8" i="34" s="1"/>
  <c r="T8" i="34" s="1"/>
  <c r="P8" i="34"/>
  <c r="O8" i="34"/>
  <c r="G8" i="34"/>
  <c r="AA7" i="34"/>
  <c r="W7" i="34"/>
  <c r="V7" i="34" s="1"/>
  <c r="S7" i="34"/>
  <c r="R7" i="34" s="1"/>
  <c r="P7" i="34"/>
  <c r="O7" i="34"/>
  <c r="G7" i="34"/>
  <c r="AA6" i="34"/>
  <c r="W6" i="34"/>
  <c r="V6" i="34" s="1"/>
  <c r="S6" i="34"/>
  <c r="R6" i="34" s="1"/>
  <c r="T6" i="34" s="1"/>
  <c r="P6" i="34"/>
  <c r="O6" i="34"/>
  <c r="G6" i="34"/>
  <c r="AA5" i="34"/>
  <c r="W5" i="34"/>
  <c r="V5" i="34" s="1"/>
  <c r="S5" i="34"/>
  <c r="R5" i="34" s="1"/>
  <c r="T5" i="34" s="1"/>
  <c r="P5" i="34"/>
  <c r="O5" i="34"/>
  <c r="G5" i="34"/>
  <c r="AA4" i="34"/>
  <c r="W4" i="34"/>
  <c r="V4" i="34" s="1"/>
  <c r="S4" i="34"/>
  <c r="P4" i="34"/>
  <c r="O4" i="34"/>
  <c r="G4" i="34"/>
  <c r="AA3" i="34"/>
  <c r="W3" i="34"/>
  <c r="V3" i="34" s="1"/>
  <c r="S3" i="34"/>
  <c r="R3" i="34" s="1"/>
  <c r="T3" i="34" s="1"/>
  <c r="P3" i="34"/>
  <c r="O3" i="34"/>
  <c r="G3" i="34"/>
  <c r="AA108" i="33"/>
  <c r="Z108" i="33"/>
  <c r="AB108" i="33" s="1"/>
  <c r="AA107" i="33"/>
  <c r="Z107" i="33"/>
  <c r="AB107" i="33" s="1"/>
  <c r="AA106" i="33"/>
  <c r="Z106" i="33"/>
  <c r="AB106" i="33" s="1"/>
  <c r="AA105" i="33"/>
  <c r="Z105" i="33"/>
  <c r="AB105" i="33" s="1"/>
  <c r="AA104" i="33"/>
  <c r="Z104" i="33"/>
  <c r="AB104" i="33" s="1"/>
  <c r="AA103" i="33"/>
  <c r="Z103" i="33"/>
  <c r="AB103" i="33" s="1"/>
  <c r="AA102" i="33"/>
  <c r="AA109" i="33" s="1"/>
  <c r="AA114" i="33" s="1"/>
  <c r="Z102" i="33"/>
  <c r="AB102" i="33" s="1"/>
  <c r="AA101" i="33"/>
  <c r="Z101" i="33"/>
  <c r="AA94" i="33"/>
  <c r="AA96" i="33"/>
  <c r="Z96" i="33"/>
  <c r="AA95" i="33"/>
  <c r="Z95" i="33"/>
  <c r="Z94" i="33"/>
  <c r="AA93" i="33"/>
  <c r="Z93" i="33"/>
  <c r="AA92" i="33"/>
  <c r="Z92" i="33"/>
  <c r="AA91" i="33"/>
  <c r="Z91" i="33"/>
  <c r="AA90" i="33"/>
  <c r="Z90" i="33"/>
  <c r="AA89" i="33"/>
  <c r="Z89" i="33"/>
  <c r="AA88" i="33"/>
  <c r="Z88" i="33"/>
  <c r="AA87" i="33"/>
  <c r="Z87" i="33"/>
  <c r="AA86" i="33"/>
  <c r="Z86" i="33"/>
  <c r="AA85" i="33"/>
  <c r="Z85" i="33"/>
  <c r="AA84" i="33"/>
  <c r="Z84" i="33"/>
  <c r="AA83" i="33"/>
  <c r="Z83" i="33"/>
  <c r="AA82" i="33"/>
  <c r="Z82" i="33"/>
  <c r="AA81" i="33"/>
  <c r="Z81" i="33"/>
  <c r="AA80" i="33"/>
  <c r="Z80" i="33"/>
  <c r="AA77" i="33"/>
  <c r="Z77" i="33"/>
  <c r="AA76" i="33"/>
  <c r="Z76" i="33"/>
  <c r="AA75" i="33"/>
  <c r="Z75" i="33"/>
  <c r="AA74" i="33"/>
  <c r="Z74" i="33"/>
  <c r="AA73" i="33"/>
  <c r="Z73" i="33"/>
  <c r="AA72" i="33"/>
  <c r="Z72" i="33"/>
  <c r="AA71" i="33"/>
  <c r="Z71" i="33"/>
  <c r="AA70" i="33"/>
  <c r="Z70" i="33"/>
  <c r="AA69" i="33"/>
  <c r="Z69" i="33"/>
  <c r="AA68" i="33"/>
  <c r="Z68" i="33"/>
  <c r="AA67" i="33"/>
  <c r="Z67" i="33"/>
  <c r="AA60" i="33"/>
  <c r="AA62" i="33" s="1"/>
  <c r="Z60" i="33"/>
  <c r="Z62" i="33" s="1"/>
  <c r="AA57" i="33"/>
  <c r="Z57" i="33"/>
  <c r="AA56" i="33"/>
  <c r="Z56" i="33"/>
  <c r="AA53" i="33"/>
  <c r="Z53" i="33"/>
  <c r="AA52" i="33"/>
  <c r="Z52" i="33"/>
  <c r="AA51" i="33"/>
  <c r="Z51" i="33"/>
  <c r="AA50" i="33"/>
  <c r="Z50" i="33"/>
  <c r="Z46" i="33"/>
  <c r="Z47" i="33" s="1"/>
  <c r="AA46" i="33"/>
  <c r="AA47" i="33" s="1"/>
  <c r="AA43" i="33"/>
  <c r="AA44" i="33" s="1"/>
  <c r="Z43" i="33"/>
  <c r="Z44" i="33" s="1"/>
  <c r="V43" i="33"/>
  <c r="AA27" i="33"/>
  <c r="Z27" i="33"/>
  <c r="AA26" i="33"/>
  <c r="Z26" i="33"/>
  <c r="AA25" i="33"/>
  <c r="Z25" i="33"/>
  <c r="AA24" i="33"/>
  <c r="Z24" i="33"/>
  <c r="AA23" i="33"/>
  <c r="Z23" i="33"/>
  <c r="AA22" i="33"/>
  <c r="Z22" i="33"/>
  <c r="AA21" i="33"/>
  <c r="Z21" i="33"/>
  <c r="AA20" i="33"/>
  <c r="Z20" i="33"/>
  <c r="AA19" i="33"/>
  <c r="Z19" i="33"/>
  <c r="AA18" i="33"/>
  <c r="Z18" i="33"/>
  <c r="AA16" i="33"/>
  <c r="Z16" i="33"/>
  <c r="AA15" i="33"/>
  <c r="Z15" i="33"/>
  <c r="Z14" i="33"/>
  <c r="V17" i="33"/>
  <c r="AA17" i="33"/>
  <c r="W17" i="33"/>
  <c r="Z17" i="33"/>
  <c r="R17" i="33"/>
  <c r="Y109" i="33"/>
  <c r="Y114" i="33" s="1"/>
  <c r="Y97" i="33"/>
  <c r="Y78" i="33"/>
  <c r="AA66" i="33"/>
  <c r="AA65" i="33"/>
  <c r="AA64" i="33"/>
  <c r="Y62" i="33"/>
  <c r="Y58" i="33"/>
  <c r="Y54" i="33"/>
  <c r="AA49" i="33"/>
  <c r="Y47" i="33"/>
  <c r="Y44" i="33"/>
  <c r="Y41" i="33"/>
  <c r="AA40" i="33"/>
  <c r="AA39" i="33"/>
  <c r="AA37" i="33"/>
  <c r="Y37" i="33"/>
  <c r="AA36" i="33"/>
  <c r="Y34" i="33"/>
  <c r="AA33" i="33"/>
  <c r="AA32" i="33"/>
  <c r="AA31" i="33"/>
  <c r="AA30" i="33"/>
  <c r="Y28" i="33"/>
  <c r="Y12" i="33"/>
  <c r="AA11" i="33"/>
  <c r="AA10" i="33"/>
  <c r="AA9" i="33"/>
  <c r="AA8" i="33"/>
  <c r="AA7" i="33"/>
  <c r="AA6" i="33"/>
  <c r="AA5" i="33"/>
  <c r="AA4" i="33"/>
  <c r="AA3" i="33"/>
  <c r="S17" i="33"/>
  <c r="AG116" i="35" l="1"/>
  <c r="AI79" i="35"/>
  <c r="AI116" i="35" s="1"/>
  <c r="AH101" i="35"/>
  <c r="AJ79" i="35"/>
  <c r="AJ63" i="35"/>
  <c r="AJ54" i="35"/>
  <c r="AJ117" i="35" s="1"/>
  <c r="AH44" i="35"/>
  <c r="AG115" i="35"/>
  <c r="AI28" i="35"/>
  <c r="AI115" i="35"/>
  <c r="AJ41" i="35"/>
  <c r="AI117" i="35"/>
  <c r="AJ28" i="35"/>
  <c r="AH28" i="35"/>
  <c r="AH54" i="35"/>
  <c r="AH117" i="35" s="1"/>
  <c r="AH79" i="35"/>
  <c r="AG103" i="35"/>
  <c r="AG114" i="35" s="1"/>
  <c r="AJ105" i="35"/>
  <c r="AJ113" i="35" s="1"/>
  <c r="AJ118" i="35" s="1"/>
  <c r="AH41" i="35"/>
  <c r="X3" i="35"/>
  <c r="X5" i="35"/>
  <c r="X19" i="35"/>
  <c r="AB19" i="35"/>
  <c r="X27" i="35"/>
  <c r="AB27" i="35"/>
  <c r="W115" i="35"/>
  <c r="AB4" i="35"/>
  <c r="AF4" i="35"/>
  <c r="AB6" i="35"/>
  <c r="AF6" i="35"/>
  <c r="X20" i="35"/>
  <c r="AB20" i="35"/>
  <c r="G115" i="35"/>
  <c r="AA115" i="35"/>
  <c r="AF5" i="35"/>
  <c r="AB8" i="35"/>
  <c r="AF8" i="35"/>
  <c r="AB10" i="35"/>
  <c r="AF10" i="35"/>
  <c r="AF11" i="35"/>
  <c r="X22" i="35"/>
  <c r="AB22" i="35"/>
  <c r="Z12" i="35"/>
  <c r="AB3" i="35"/>
  <c r="AE103" i="35"/>
  <c r="AE114" i="35" s="1"/>
  <c r="AE115" i="35"/>
  <c r="AE119" i="35" s="1"/>
  <c r="X23" i="35"/>
  <c r="AB23" i="35"/>
  <c r="R12" i="35"/>
  <c r="T3" i="35"/>
  <c r="T12" i="35" s="1"/>
  <c r="AF7" i="35"/>
  <c r="K115" i="35"/>
  <c r="P28" i="35"/>
  <c r="AF28" i="35"/>
  <c r="P17" i="35"/>
  <c r="L28" i="35"/>
  <c r="X24" i="35"/>
  <c r="AB24" i="35"/>
  <c r="X25" i="35"/>
  <c r="AB25" i="35"/>
  <c r="X26" i="35"/>
  <c r="AB26" i="35"/>
  <c r="X21" i="35"/>
  <c r="AB21" i="35"/>
  <c r="M103" i="35"/>
  <c r="M114" i="35" s="1"/>
  <c r="M115" i="35"/>
  <c r="M119" i="35" s="1"/>
  <c r="S12" i="35"/>
  <c r="Y103" i="35"/>
  <c r="Y114" i="35" s="1"/>
  <c r="Y115" i="35"/>
  <c r="Y119" i="35" s="1"/>
  <c r="R14" i="35"/>
  <c r="AB30" i="35"/>
  <c r="AA34" i="35"/>
  <c r="AA103" i="35" s="1"/>
  <c r="AA114" i="35" s="1"/>
  <c r="AF33" i="35"/>
  <c r="T54" i="35"/>
  <c r="P82" i="35"/>
  <c r="H115" i="35"/>
  <c r="H119" i="35" s="1"/>
  <c r="H103" i="35"/>
  <c r="H114" i="35" s="1"/>
  <c r="Z37" i="35"/>
  <c r="AB36" i="35"/>
  <c r="AB37" i="35" s="1"/>
  <c r="AF36" i="35"/>
  <c r="AF37" i="35" s="1"/>
  <c r="I115" i="35"/>
  <c r="I103" i="35"/>
  <c r="I114" i="35" s="1"/>
  <c r="J114" i="35" s="1"/>
  <c r="U103" i="35"/>
  <c r="U114" i="35" s="1"/>
  <c r="P41" i="35"/>
  <c r="Z39" i="35"/>
  <c r="AF40" i="35"/>
  <c r="AE117" i="35"/>
  <c r="L54" i="35"/>
  <c r="P50" i="35"/>
  <c r="P54" i="35" s="1"/>
  <c r="J12" i="35"/>
  <c r="P12" i="35"/>
  <c r="V12" i="35"/>
  <c r="U28" i="35"/>
  <c r="U115" i="35" s="1"/>
  <c r="U119" i="35" s="1"/>
  <c r="P32" i="35"/>
  <c r="Z32" i="35" s="1"/>
  <c r="X39" i="35"/>
  <c r="X41" i="35" s="1"/>
  <c r="V41" i="35"/>
  <c r="S117" i="35"/>
  <c r="AF3" i="35"/>
  <c r="Q115" i="35"/>
  <c r="Q119" i="35" s="1"/>
  <c r="Q103" i="35"/>
  <c r="Q114" i="35" s="1"/>
  <c r="AC115" i="35"/>
  <c r="AC119" i="35" s="1"/>
  <c r="AC103" i="35"/>
  <c r="AC114" i="35" s="1"/>
  <c r="V14" i="35"/>
  <c r="AD28" i="35"/>
  <c r="AD103" i="35" s="1"/>
  <c r="AD114" i="35" s="1"/>
  <c r="L34" i="35"/>
  <c r="L103" i="35" s="1"/>
  <c r="L114" i="35" s="1"/>
  <c r="V31" i="35"/>
  <c r="AB31" i="35" s="1"/>
  <c r="AF31" i="35"/>
  <c r="L58" i="35"/>
  <c r="L117" i="35" s="1"/>
  <c r="P57" i="35"/>
  <c r="P58" i="35" s="1"/>
  <c r="N116" i="35"/>
  <c r="F103" i="35"/>
  <c r="F114" i="35" s="1"/>
  <c r="F115" i="35"/>
  <c r="L115" i="35"/>
  <c r="N34" i="35"/>
  <c r="N115" i="35" s="1"/>
  <c r="N119" i="35" s="1"/>
  <c r="O34" i="35"/>
  <c r="L41" i="35"/>
  <c r="AD41" i="35"/>
  <c r="L43" i="35"/>
  <c r="L44" i="35" s="1"/>
  <c r="AB43" i="35"/>
  <c r="AB44" i="35" s="1"/>
  <c r="X46" i="35"/>
  <c r="X47" i="35" s="1"/>
  <c r="AF46" i="35"/>
  <c r="AF47" i="35" s="1"/>
  <c r="K47" i="35"/>
  <c r="X49" i="35"/>
  <c r="AF49" i="35"/>
  <c r="O50" i="35"/>
  <c r="O54" i="35" s="1"/>
  <c r="O117" i="35" s="1"/>
  <c r="Z54" i="35"/>
  <c r="AB54" i="35" s="1"/>
  <c r="N63" i="35"/>
  <c r="P60" i="35"/>
  <c r="P67" i="35"/>
  <c r="Z67" i="35" s="1"/>
  <c r="AB67" i="35" s="1"/>
  <c r="X68" i="35"/>
  <c r="P72" i="35"/>
  <c r="F116" i="35"/>
  <c r="X81" i="35"/>
  <c r="T81" i="35"/>
  <c r="AF81" i="35"/>
  <c r="AB82" i="35"/>
  <c r="P87" i="35"/>
  <c r="X88" i="35"/>
  <c r="T91" i="35"/>
  <c r="X98" i="35"/>
  <c r="AF100" i="35"/>
  <c r="P37" i="35"/>
  <c r="R47" i="35"/>
  <c r="X50" i="35"/>
  <c r="AF50" i="35"/>
  <c r="AF54" i="35" s="1"/>
  <c r="X56" i="35"/>
  <c r="AF56" i="35"/>
  <c r="AF58" i="35" s="1"/>
  <c r="T61" i="35"/>
  <c r="P61" i="35"/>
  <c r="V79" i="35"/>
  <c r="AB66" i="35"/>
  <c r="P70" i="35"/>
  <c r="G79" i="35"/>
  <c r="AB84" i="35"/>
  <c r="X100" i="35"/>
  <c r="N41" i="35"/>
  <c r="T63" i="35"/>
  <c r="T117" i="35" s="1"/>
  <c r="AD63" i="35"/>
  <c r="AD117" i="35" s="1"/>
  <c r="AF60" i="35"/>
  <c r="AF63" i="35" s="1"/>
  <c r="V101" i="35"/>
  <c r="G101" i="35"/>
  <c r="L82" i="35"/>
  <c r="L101" i="35" s="1"/>
  <c r="P92" i="35"/>
  <c r="P94" i="35"/>
  <c r="T96" i="35"/>
  <c r="P96" i="35"/>
  <c r="Z101" i="35"/>
  <c r="R34" i="35"/>
  <c r="R37" i="35"/>
  <c r="AF43" i="35"/>
  <c r="AF44" i="35" s="1"/>
  <c r="AB46" i="35"/>
  <c r="AB47" i="35" s="1"/>
  <c r="N47" i="35"/>
  <c r="N117" i="35" s="1"/>
  <c r="T49" i="35"/>
  <c r="X65" i="35"/>
  <c r="T67" i="35"/>
  <c r="AF70" i="35"/>
  <c r="J79" i="35"/>
  <c r="I116" i="35"/>
  <c r="J116" i="35" s="1"/>
  <c r="W101" i="35"/>
  <c r="W103" i="35" s="1"/>
  <c r="W114" i="35" s="1"/>
  <c r="AB87" i="35"/>
  <c r="X87" i="35"/>
  <c r="R101" i="35"/>
  <c r="Z113" i="35"/>
  <c r="Z118" i="35" s="1"/>
  <c r="G58" i="35"/>
  <c r="G117" i="35" s="1"/>
  <c r="V63" i="35"/>
  <c r="V117" i="35" s="1"/>
  <c r="AB60" i="35"/>
  <c r="X60" i="35"/>
  <c r="AB61" i="35"/>
  <c r="X61" i="35"/>
  <c r="Z65" i="35"/>
  <c r="T71" i="35"/>
  <c r="AB101" i="35"/>
  <c r="J47" i="35"/>
  <c r="J117" i="35" s="1"/>
  <c r="T57" i="35"/>
  <c r="T58" i="35" s="1"/>
  <c r="AB57" i="35"/>
  <c r="AB58" i="35" s="1"/>
  <c r="O61" i="35"/>
  <c r="O63" i="35" s="1"/>
  <c r="K63" i="35"/>
  <c r="L79" i="35"/>
  <c r="L116" i="35" s="1"/>
  <c r="R79" i="35"/>
  <c r="AD79" i="35"/>
  <c r="AD116" i="35" s="1"/>
  <c r="AF68" i="35"/>
  <c r="X70" i="35"/>
  <c r="O101" i="35"/>
  <c r="O116" i="35" s="1"/>
  <c r="AA101" i="35"/>
  <c r="AA116" i="35" s="1"/>
  <c r="T85" i="35"/>
  <c r="AF88" i="35"/>
  <c r="AF90" i="35"/>
  <c r="AB91" i="35"/>
  <c r="P93" i="35"/>
  <c r="P101" i="35" s="1"/>
  <c r="P95" i="35"/>
  <c r="AF98" i="35"/>
  <c r="AF109" i="35"/>
  <c r="AF113" i="35" s="1"/>
  <c r="AF118" i="35" s="1"/>
  <c r="R63" i="35"/>
  <c r="T65" i="35"/>
  <c r="AB105" i="35"/>
  <c r="AB113" i="35" s="1"/>
  <c r="AB118" i="35" s="1"/>
  <c r="AA41" i="33"/>
  <c r="AE58" i="34"/>
  <c r="X56" i="34"/>
  <c r="AF100" i="34"/>
  <c r="AB17" i="33"/>
  <c r="R63" i="34"/>
  <c r="Y112" i="33"/>
  <c r="AF20" i="34"/>
  <c r="P93" i="34"/>
  <c r="X100" i="34"/>
  <c r="P56" i="34"/>
  <c r="AB56" i="34"/>
  <c r="AA34" i="33"/>
  <c r="N101" i="34"/>
  <c r="AA101" i="34"/>
  <c r="AF57" i="34"/>
  <c r="AF58" i="34" s="1"/>
  <c r="T92" i="34"/>
  <c r="G101" i="34"/>
  <c r="G12" i="34"/>
  <c r="X98" i="34"/>
  <c r="T98" i="34"/>
  <c r="V101" i="34"/>
  <c r="AB85" i="34"/>
  <c r="W101" i="34"/>
  <c r="T99" i="34"/>
  <c r="AF99" i="34"/>
  <c r="X99" i="34"/>
  <c r="S63" i="34"/>
  <c r="G63" i="34"/>
  <c r="V63" i="34"/>
  <c r="AE63" i="34"/>
  <c r="W63" i="34"/>
  <c r="Z63" i="34"/>
  <c r="AA63" i="34"/>
  <c r="AF22" i="34"/>
  <c r="T43" i="34"/>
  <c r="T44" i="34" s="1"/>
  <c r="Z101" i="34"/>
  <c r="X20" i="34"/>
  <c r="AF14" i="34"/>
  <c r="N44" i="34"/>
  <c r="X52" i="34"/>
  <c r="S101" i="34"/>
  <c r="AB99" i="34"/>
  <c r="Z8" i="34"/>
  <c r="AB8" i="34" s="1"/>
  <c r="R101" i="34"/>
  <c r="AB100" i="34"/>
  <c r="AF98" i="34"/>
  <c r="AB98" i="34"/>
  <c r="T100" i="34"/>
  <c r="AD101" i="34"/>
  <c r="AC116" i="34"/>
  <c r="AF49" i="34"/>
  <c r="AF25" i="34"/>
  <c r="AE41" i="34"/>
  <c r="N47" i="34"/>
  <c r="T65" i="34"/>
  <c r="T87" i="34"/>
  <c r="X88" i="34"/>
  <c r="AB89" i="34"/>
  <c r="Z58" i="34"/>
  <c r="X26" i="34"/>
  <c r="AF19" i="34"/>
  <c r="P23" i="34"/>
  <c r="P85" i="34"/>
  <c r="X16" i="34"/>
  <c r="T50" i="34"/>
  <c r="AB68" i="34"/>
  <c r="AB84" i="34"/>
  <c r="T17" i="34"/>
  <c r="T36" i="34"/>
  <c r="T37" i="34" s="1"/>
  <c r="AB53" i="34"/>
  <c r="P67" i="34"/>
  <c r="Z67" i="34" s="1"/>
  <c r="AF67" i="34" s="1"/>
  <c r="X68" i="34"/>
  <c r="X76" i="34"/>
  <c r="AB83" i="34"/>
  <c r="AB86" i="34"/>
  <c r="AF23" i="34"/>
  <c r="AF86" i="34"/>
  <c r="AF97" i="34"/>
  <c r="AF18" i="34"/>
  <c r="AB52" i="34"/>
  <c r="X57" i="34"/>
  <c r="AB70" i="34"/>
  <c r="P77" i="34"/>
  <c r="X95" i="34"/>
  <c r="AE12" i="34"/>
  <c r="AE34" i="34"/>
  <c r="AB60" i="34"/>
  <c r="AF92" i="34"/>
  <c r="P96" i="34"/>
  <c r="AF76" i="34"/>
  <c r="AF70" i="34"/>
  <c r="AF81" i="34"/>
  <c r="J12" i="34"/>
  <c r="AF51" i="34"/>
  <c r="AF110" i="34"/>
  <c r="AB17" i="34"/>
  <c r="AF24" i="34"/>
  <c r="P26" i="34"/>
  <c r="X27" i="34"/>
  <c r="X32" i="34"/>
  <c r="K41" i="34"/>
  <c r="AB43" i="34"/>
  <c r="AB44" i="34" s="1"/>
  <c r="O46" i="34"/>
  <c r="O47" i="34" s="1"/>
  <c r="L54" i="34"/>
  <c r="L58" i="34"/>
  <c r="P68" i="34"/>
  <c r="P73" i="34"/>
  <c r="T78" i="34"/>
  <c r="P83" i="34"/>
  <c r="T95" i="34"/>
  <c r="AB97" i="34"/>
  <c r="AF109" i="34"/>
  <c r="AF16" i="34"/>
  <c r="AF50" i="34"/>
  <c r="AF88" i="34"/>
  <c r="AF82" i="34"/>
  <c r="AF105" i="34"/>
  <c r="AF111" i="34"/>
  <c r="AF84" i="34"/>
  <c r="F117" i="34"/>
  <c r="T70" i="34"/>
  <c r="T73" i="34"/>
  <c r="X74" i="34"/>
  <c r="AB75" i="34"/>
  <c r="T77" i="34"/>
  <c r="T94" i="34"/>
  <c r="AF27" i="34"/>
  <c r="AF21" i="34"/>
  <c r="AF15" i="34"/>
  <c r="AF87" i="34"/>
  <c r="AF83" i="34"/>
  <c r="Z9" i="34"/>
  <c r="AF9" i="34" s="1"/>
  <c r="Z10" i="34"/>
  <c r="AF10" i="34" s="1"/>
  <c r="Z11" i="34"/>
  <c r="AB11" i="34" s="1"/>
  <c r="O12" i="34"/>
  <c r="J34" i="34"/>
  <c r="O34" i="34" s="1"/>
  <c r="I116" i="34"/>
  <c r="P91" i="34"/>
  <c r="AF43" i="34"/>
  <c r="AF44" i="34" s="1"/>
  <c r="AF78" i="34"/>
  <c r="AB26" i="34"/>
  <c r="AF95" i="34"/>
  <c r="AB23" i="34"/>
  <c r="T24" i="34"/>
  <c r="T61" i="34"/>
  <c r="T75" i="34"/>
  <c r="M116" i="34"/>
  <c r="T86" i="34"/>
  <c r="T89" i="34"/>
  <c r="AB94" i="34"/>
  <c r="P95" i="34"/>
  <c r="AF30" i="34"/>
  <c r="AD44" i="34"/>
  <c r="AD58" i="34"/>
  <c r="AF77" i="34"/>
  <c r="AF71" i="34"/>
  <c r="AF96" i="34"/>
  <c r="AE28" i="34"/>
  <c r="AD28" i="34"/>
  <c r="AF52" i="34"/>
  <c r="AF53" i="34"/>
  <c r="AF89" i="34"/>
  <c r="S14" i="34"/>
  <c r="S28" i="34" s="1"/>
  <c r="W34" i="34"/>
  <c r="P37" i="34"/>
  <c r="X43" i="34"/>
  <c r="X44" i="34" s="1"/>
  <c r="X50" i="34"/>
  <c r="X53" i="34"/>
  <c r="R58" i="34"/>
  <c r="T60" i="34"/>
  <c r="P70" i="34"/>
  <c r="AB71" i="34"/>
  <c r="T85" i="34"/>
  <c r="X92" i="34"/>
  <c r="AB96" i="34"/>
  <c r="T97" i="34"/>
  <c r="AB109" i="34"/>
  <c r="AB112" i="34"/>
  <c r="AF46" i="34"/>
  <c r="AF47" i="34" s="1"/>
  <c r="AF60" i="34"/>
  <c r="AF75" i="34"/>
  <c r="AF69" i="34"/>
  <c r="AF94" i="34"/>
  <c r="T90" i="34"/>
  <c r="X91" i="34"/>
  <c r="AB93" i="34"/>
  <c r="AD34" i="34"/>
  <c r="AF74" i="34"/>
  <c r="AF93" i="34"/>
  <c r="AF36" i="34"/>
  <c r="AF37" i="34" s="1"/>
  <c r="X10" i="34"/>
  <c r="G28" i="34"/>
  <c r="X19" i="34"/>
  <c r="P33" i="34"/>
  <c r="Z33" i="34" s="1"/>
  <c r="AB33" i="34" s="1"/>
  <c r="J37" i="34"/>
  <c r="X66" i="34"/>
  <c r="X71" i="34"/>
  <c r="P74" i="34"/>
  <c r="P78" i="34"/>
  <c r="Q116" i="34"/>
  <c r="P81" i="34"/>
  <c r="T88" i="34"/>
  <c r="AB95" i="34"/>
  <c r="AF73" i="34"/>
  <c r="AF91" i="34"/>
  <c r="X21" i="34"/>
  <c r="T68" i="34"/>
  <c r="T83" i="34"/>
  <c r="AF8" i="34"/>
  <c r="AD113" i="34"/>
  <c r="AD118" i="34" s="1"/>
  <c r="AE113" i="34"/>
  <c r="AE118" i="34" s="1"/>
  <c r="Z5" i="34"/>
  <c r="Z6" i="34"/>
  <c r="N12" i="34"/>
  <c r="K34" i="34"/>
  <c r="S41" i="34"/>
  <c r="P53" i="34"/>
  <c r="X72" i="34"/>
  <c r="AB73" i="34"/>
  <c r="AB77" i="34"/>
  <c r="U116" i="34"/>
  <c r="T93" i="34"/>
  <c r="AF61" i="34"/>
  <c r="AF72" i="34"/>
  <c r="AF90" i="34"/>
  <c r="AF26" i="34"/>
  <c r="X18" i="34"/>
  <c r="X22" i="34"/>
  <c r="P31" i="34"/>
  <c r="Z31" i="34" s="1"/>
  <c r="AF31" i="34" s="1"/>
  <c r="P69" i="34"/>
  <c r="P71" i="34"/>
  <c r="P76" i="34"/>
  <c r="P88" i="34"/>
  <c r="AF85" i="34"/>
  <c r="AC115" i="34"/>
  <c r="AF17" i="34"/>
  <c r="AD41" i="34"/>
  <c r="AE101" i="34"/>
  <c r="AE79" i="34"/>
  <c r="AD79" i="34"/>
  <c r="AF68" i="34"/>
  <c r="AD63" i="34"/>
  <c r="AC117" i="34"/>
  <c r="AE54" i="34"/>
  <c r="AD54" i="34"/>
  <c r="AC103" i="34"/>
  <c r="AC114" i="34" s="1"/>
  <c r="AD12" i="34"/>
  <c r="T11" i="34"/>
  <c r="X11" i="34"/>
  <c r="L28" i="34"/>
  <c r="X5" i="34"/>
  <c r="X7" i="34"/>
  <c r="T7" i="34"/>
  <c r="Z3" i="34"/>
  <c r="V14" i="34"/>
  <c r="P22" i="34"/>
  <c r="P25" i="34"/>
  <c r="AA34" i="34"/>
  <c r="W41" i="34"/>
  <c r="P40" i="34"/>
  <c r="Z40" i="34" s="1"/>
  <c r="AF40" i="34" s="1"/>
  <c r="G47" i="34"/>
  <c r="T51" i="34"/>
  <c r="W58" i="34"/>
  <c r="O28" i="34"/>
  <c r="X17" i="34"/>
  <c r="J28" i="34"/>
  <c r="J41" i="34"/>
  <c r="O41" i="34" s="1"/>
  <c r="G44" i="34"/>
  <c r="V44" i="34"/>
  <c r="H117" i="34"/>
  <c r="G54" i="34"/>
  <c r="W54" i="34"/>
  <c r="N54" i="34"/>
  <c r="T53" i="34"/>
  <c r="AB57" i="34"/>
  <c r="N63" i="34"/>
  <c r="V67" i="34"/>
  <c r="X67" i="34" s="1"/>
  <c r="T71" i="34"/>
  <c r="P75" i="34"/>
  <c r="F116" i="34"/>
  <c r="Y116" i="34"/>
  <c r="X84" i="34"/>
  <c r="X89" i="34"/>
  <c r="X90" i="34"/>
  <c r="X94" i="34"/>
  <c r="T96" i="34"/>
  <c r="H116" i="34"/>
  <c r="P12" i="34"/>
  <c r="X9" i="34"/>
  <c r="AA14" i="34"/>
  <c r="AA28" i="34" s="1"/>
  <c r="X15" i="34"/>
  <c r="AB16" i="34"/>
  <c r="AB21" i="34"/>
  <c r="P32" i="34"/>
  <c r="Z32" i="34" s="1"/>
  <c r="AB32" i="34" s="1"/>
  <c r="AA41" i="34"/>
  <c r="G41" i="34"/>
  <c r="O43" i="34"/>
  <c r="O44" i="34" s="1"/>
  <c r="AA54" i="34"/>
  <c r="P51" i="34"/>
  <c r="X51" i="34"/>
  <c r="T57" i="34"/>
  <c r="X60" i="34"/>
  <c r="X69" i="34"/>
  <c r="AB74" i="34"/>
  <c r="X81" i="34"/>
  <c r="X86" i="34"/>
  <c r="X87" i="34"/>
  <c r="AB91" i="34"/>
  <c r="G113" i="34"/>
  <c r="G118" i="34" s="1"/>
  <c r="P20" i="34"/>
  <c r="P27" i="34"/>
  <c r="P39" i="34"/>
  <c r="Z39" i="34" s="1"/>
  <c r="AB39" i="34" s="1"/>
  <c r="U117" i="34"/>
  <c r="P57" i="34"/>
  <c r="S58" i="34"/>
  <c r="X70" i="34"/>
  <c r="J79" i="34"/>
  <c r="L82" i="34"/>
  <c r="L101" i="34" s="1"/>
  <c r="X83" i="34"/>
  <c r="X85" i="34"/>
  <c r="AB88" i="34"/>
  <c r="T91" i="34"/>
  <c r="X93" i="34"/>
  <c r="P94" i="34"/>
  <c r="X97" i="34"/>
  <c r="J118" i="34"/>
  <c r="V12" i="34"/>
  <c r="S34" i="34"/>
  <c r="M115" i="34"/>
  <c r="J58" i="34"/>
  <c r="W79" i="34"/>
  <c r="X77" i="34"/>
  <c r="AB92" i="34"/>
  <c r="X3" i="34"/>
  <c r="X6" i="34"/>
  <c r="Z7" i="34"/>
  <c r="AB7" i="34" s="1"/>
  <c r="X8" i="34"/>
  <c r="AA12" i="34"/>
  <c r="W12" i="34"/>
  <c r="P17" i="34"/>
  <c r="N28" i="34"/>
  <c r="AB19" i="34"/>
  <c r="P21" i="34"/>
  <c r="K28" i="34"/>
  <c r="Z28" i="34"/>
  <c r="X36" i="34"/>
  <c r="X37" i="34" s="1"/>
  <c r="AB36" i="34"/>
  <c r="AB37" i="34" s="1"/>
  <c r="V37" i="34"/>
  <c r="R41" i="34"/>
  <c r="T39" i="34"/>
  <c r="T41" i="34" s="1"/>
  <c r="V65" i="34"/>
  <c r="L79" i="34"/>
  <c r="P65" i="34"/>
  <c r="AB81" i="34"/>
  <c r="T82" i="34"/>
  <c r="Z4" i="34"/>
  <c r="H103" i="34"/>
  <c r="H114" i="34" s="1"/>
  <c r="H115" i="34"/>
  <c r="P19" i="34"/>
  <c r="AB20" i="34"/>
  <c r="X23" i="34"/>
  <c r="V31" i="34"/>
  <c r="L34" i="34"/>
  <c r="X39" i="34"/>
  <c r="V40" i="34"/>
  <c r="X40" i="34" s="1"/>
  <c r="O54" i="34"/>
  <c r="K54" i="34"/>
  <c r="N79" i="34"/>
  <c r="R79" i="34"/>
  <c r="I115" i="34"/>
  <c r="K12" i="34"/>
  <c r="AB18" i="34"/>
  <c r="V24" i="34"/>
  <c r="X24" i="34" s="1"/>
  <c r="P24" i="34"/>
  <c r="X25" i="34"/>
  <c r="AB25" i="34"/>
  <c r="AB27" i="34"/>
  <c r="AB30" i="34"/>
  <c r="X33" i="34"/>
  <c r="V47" i="34"/>
  <c r="AB46" i="34"/>
  <c r="AB47" i="34" s="1"/>
  <c r="X46" i="34"/>
  <c r="X47" i="34" s="1"/>
  <c r="V54" i="34"/>
  <c r="X49" i="34"/>
  <c r="K58" i="34"/>
  <c r="O61" i="34"/>
  <c r="O58" i="34" s="1"/>
  <c r="X61" i="34"/>
  <c r="AB61" i="34"/>
  <c r="V58" i="34"/>
  <c r="I103" i="34"/>
  <c r="I114" i="34" s="1"/>
  <c r="S12" i="34"/>
  <c r="U115" i="34"/>
  <c r="U103" i="34"/>
  <c r="U114" i="34" s="1"/>
  <c r="X30" i="34"/>
  <c r="T30" i="34"/>
  <c r="T34" i="34" s="1"/>
  <c r="R34" i="34"/>
  <c r="T46" i="34"/>
  <c r="T47" i="34" s="1"/>
  <c r="P46" i="34"/>
  <c r="P47" i="34" s="1"/>
  <c r="P66" i="34"/>
  <c r="Z66" i="34" s="1"/>
  <c r="AB66" i="34" s="1"/>
  <c r="K79" i="34"/>
  <c r="X78" i="34"/>
  <c r="AB78" i="34"/>
  <c r="X82" i="34"/>
  <c r="AB82" i="34"/>
  <c r="AB22" i="34"/>
  <c r="N37" i="34"/>
  <c r="L44" i="34"/>
  <c r="P43" i="34"/>
  <c r="P44" i="34" s="1"/>
  <c r="M117" i="34"/>
  <c r="AB49" i="34"/>
  <c r="Z54" i="34"/>
  <c r="T52" i="34"/>
  <c r="P52" i="34"/>
  <c r="O81" i="34"/>
  <c r="O101" i="34" s="1"/>
  <c r="K101" i="34"/>
  <c r="P84" i="34"/>
  <c r="T84" i="34"/>
  <c r="R4" i="34"/>
  <c r="T4" i="34" s="1"/>
  <c r="Q115" i="34"/>
  <c r="Q103" i="34"/>
  <c r="Q114" i="34" s="1"/>
  <c r="Y103" i="34"/>
  <c r="Y114" i="34" s="1"/>
  <c r="Y115" i="34"/>
  <c r="G34" i="34"/>
  <c r="I117" i="34"/>
  <c r="J47" i="34"/>
  <c r="Q117" i="34"/>
  <c r="AB50" i="34"/>
  <c r="N58" i="34"/>
  <c r="P61" i="34"/>
  <c r="P63" i="34" s="1"/>
  <c r="J63" i="34"/>
  <c r="G79" i="34"/>
  <c r="AA79" i="34"/>
  <c r="P72" i="34"/>
  <c r="AB72" i="34"/>
  <c r="AB76" i="34"/>
  <c r="T81" i="34"/>
  <c r="AB51" i="34"/>
  <c r="O79" i="34"/>
  <c r="T67" i="34"/>
  <c r="W14" i="34"/>
  <c r="W28" i="34" s="1"/>
  <c r="AB15" i="34"/>
  <c r="J44" i="34"/>
  <c r="Y117" i="34"/>
  <c r="R54" i="34"/>
  <c r="T49" i="34"/>
  <c r="P50" i="34"/>
  <c r="AA58" i="34"/>
  <c r="T66" i="34"/>
  <c r="T69" i="34"/>
  <c r="AB69" i="34"/>
  <c r="T74" i="34"/>
  <c r="X75" i="34"/>
  <c r="M103" i="34"/>
  <c r="M114" i="34" s="1"/>
  <c r="R14" i="34"/>
  <c r="L41" i="34"/>
  <c r="S54" i="34"/>
  <c r="G58" i="34"/>
  <c r="F115" i="34"/>
  <c r="F103" i="34"/>
  <c r="F114" i="34" s="1"/>
  <c r="J54" i="34"/>
  <c r="S79" i="34"/>
  <c r="T72" i="34"/>
  <c r="X73" i="34"/>
  <c r="T76" i="34"/>
  <c r="P86" i="34"/>
  <c r="P87" i="34"/>
  <c r="AB87" i="34"/>
  <c r="P89" i="34"/>
  <c r="P90" i="34"/>
  <c r="AB90" i="34"/>
  <c r="P92" i="34"/>
  <c r="J101" i="34"/>
  <c r="X96" i="34"/>
  <c r="AA113" i="34"/>
  <c r="AA118" i="34" s="1"/>
  <c r="Z113" i="34"/>
  <c r="Z118" i="34" s="1"/>
  <c r="J113" i="34"/>
  <c r="X17" i="33"/>
  <c r="Y113" i="33"/>
  <c r="AA58" i="33"/>
  <c r="AA12" i="33"/>
  <c r="AB43" i="33"/>
  <c r="AB44" i="33" s="1"/>
  <c r="Z109" i="33"/>
  <c r="Z114" i="33" s="1"/>
  <c r="AB101" i="33"/>
  <c r="AB109" i="33" s="1"/>
  <c r="AB114" i="33" s="1"/>
  <c r="AA97" i="33"/>
  <c r="Z97" i="33"/>
  <c r="AA78" i="33"/>
  <c r="AA54" i="33"/>
  <c r="AA113" i="33" s="1"/>
  <c r="Y99" i="33"/>
  <c r="Y110" i="33" s="1"/>
  <c r="Y111" i="33"/>
  <c r="Z28" i="33"/>
  <c r="Z58" i="33"/>
  <c r="X109" i="33"/>
  <c r="X114" i="33" s="1"/>
  <c r="W109" i="33"/>
  <c r="W114" i="33" s="1"/>
  <c r="V109" i="33"/>
  <c r="V114" i="33" s="1"/>
  <c r="U109" i="33"/>
  <c r="U114" i="33" s="1"/>
  <c r="T109" i="33"/>
  <c r="T114" i="33" s="1"/>
  <c r="S109" i="33"/>
  <c r="S114" i="33" s="1"/>
  <c r="R109" i="33"/>
  <c r="R114" i="33" s="1"/>
  <c r="Q109" i="33"/>
  <c r="Q114" i="33" s="1"/>
  <c r="P109" i="33"/>
  <c r="P114" i="33" s="1"/>
  <c r="O109" i="33"/>
  <c r="O114" i="33" s="1"/>
  <c r="N109" i="33"/>
  <c r="N114" i="33" s="1"/>
  <c r="M109" i="33"/>
  <c r="M114" i="33" s="1"/>
  <c r="L109" i="33"/>
  <c r="L114" i="33" s="1"/>
  <c r="K109" i="33"/>
  <c r="K114" i="33" s="1"/>
  <c r="I109" i="33"/>
  <c r="I114" i="33" s="1"/>
  <c r="H109" i="33"/>
  <c r="H114" i="33" s="1"/>
  <c r="F109" i="33"/>
  <c r="F114" i="33" s="1"/>
  <c r="J108" i="33"/>
  <c r="J107" i="33"/>
  <c r="G107" i="33"/>
  <c r="J106" i="33"/>
  <c r="G106" i="33"/>
  <c r="J105" i="33"/>
  <c r="G105" i="33"/>
  <c r="J104" i="33"/>
  <c r="J103" i="33"/>
  <c r="J102" i="33"/>
  <c r="J101" i="33"/>
  <c r="U97" i="33"/>
  <c r="Q97" i="33"/>
  <c r="M97" i="33"/>
  <c r="I97" i="33"/>
  <c r="H97" i="33"/>
  <c r="F97" i="33"/>
  <c r="W96" i="33"/>
  <c r="V96" i="33"/>
  <c r="S96" i="33"/>
  <c r="R96" i="33"/>
  <c r="O96" i="33"/>
  <c r="N96" i="33"/>
  <c r="P96" i="33" s="1"/>
  <c r="J96" i="33"/>
  <c r="W95" i="33"/>
  <c r="V95" i="33"/>
  <c r="AB95" i="33" s="1"/>
  <c r="S95" i="33"/>
  <c r="R95" i="33"/>
  <c r="N95" i="33"/>
  <c r="K95" i="33"/>
  <c r="O95" i="33" s="1"/>
  <c r="J95" i="33"/>
  <c r="G95" i="33"/>
  <c r="L95" i="33" s="1"/>
  <c r="W94" i="33"/>
  <c r="V94" i="33"/>
  <c r="AB94" i="33" s="1"/>
  <c r="S94" i="33"/>
  <c r="R94" i="33"/>
  <c r="T94" i="33" s="1"/>
  <c r="N94" i="33"/>
  <c r="L94" i="33"/>
  <c r="K94" i="33"/>
  <c r="O94" i="33" s="1"/>
  <c r="J94" i="33"/>
  <c r="W93" i="33"/>
  <c r="V93" i="33"/>
  <c r="AB93" i="33" s="1"/>
  <c r="S93" i="33"/>
  <c r="R93" i="33"/>
  <c r="O93" i="33"/>
  <c r="N93" i="33"/>
  <c r="L93" i="33"/>
  <c r="K93" i="33"/>
  <c r="J93" i="33"/>
  <c r="W92" i="33"/>
  <c r="V92" i="33"/>
  <c r="AB92" i="33" s="1"/>
  <c r="S92" i="33"/>
  <c r="R92" i="33"/>
  <c r="N92" i="33"/>
  <c r="L92" i="33"/>
  <c r="K92" i="33"/>
  <c r="O92" i="33" s="1"/>
  <c r="J92" i="33"/>
  <c r="W91" i="33"/>
  <c r="V91" i="33"/>
  <c r="S91" i="33"/>
  <c r="R91" i="33"/>
  <c r="N91" i="33"/>
  <c r="L91" i="33"/>
  <c r="K91" i="33"/>
  <c r="O91" i="33" s="1"/>
  <c r="J91" i="33"/>
  <c r="G91" i="33"/>
  <c r="W90" i="33"/>
  <c r="V90" i="33"/>
  <c r="S90" i="33"/>
  <c r="R90" i="33"/>
  <c r="N90" i="33"/>
  <c r="K90" i="33"/>
  <c r="O90" i="33" s="1"/>
  <c r="J90" i="33"/>
  <c r="G90" i="33"/>
  <c r="L90" i="33" s="1"/>
  <c r="W89" i="33"/>
  <c r="V89" i="33"/>
  <c r="S89" i="33"/>
  <c r="R89" i="33"/>
  <c r="N89" i="33"/>
  <c r="K89" i="33"/>
  <c r="O89" i="33" s="1"/>
  <c r="J89" i="33"/>
  <c r="G89" i="33"/>
  <c r="L89" i="33" s="1"/>
  <c r="P89" i="33" s="1"/>
  <c r="W88" i="33"/>
  <c r="V88" i="33"/>
  <c r="AB88" i="33" s="1"/>
  <c r="S88" i="33"/>
  <c r="R88" i="33"/>
  <c r="N88" i="33"/>
  <c r="K88" i="33"/>
  <c r="O88" i="33" s="1"/>
  <c r="J88" i="33"/>
  <c r="G88" i="33"/>
  <c r="L88" i="33" s="1"/>
  <c r="W87" i="33"/>
  <c r="V87" i="33"/>
  <c r="AB87" i="33" s="1"/>
  <c r="S87" i="33"/>
  <c r="R87" i="33"/>
  <c r="N87" i="33"/>
  <c r="K87" i="33"/>
  <c r="O87" i="33" s="1"/>
  <c r="J87" i="33"/>
  <c r="G87" i="33"/>
  <c r="L87" i="33" s="1"/>
  <c r="W86" i="33"/>
  <c r="V86" i="33"/>
  <c r="S86" i="33"/>
  <c r="R86" i="33"/>
  <c r="N86" i="33"/>
  <c r="K86" i="33"/>
  <c r="O86" i="33" s="1"/>
  <c r="J86" i="33"/>
  <c r="G86" i="33"/>
  <c r="L86" i="33" s="1"/>
  <c r="W85" i="33"/>
  <c r="V85" i="33"/>
  <c r="AB85" i="33" s="1"/>
  <c r="S85" i="33"/>
  <c r="R85" i="33"/>
  <c r="N85" i="33"/>
  <c r="K85" i="33"/>
  <c r="O85" i="33" s="1"/>
  <c r="J85" i="33"/>
  <c r="G85" i="33"/>
  <c r="L85" i="33" s="1"/>
  <c r="P85" i="33" s="1"/>
  <c r="W84" i="33"/>
  <c r="V84" i="33"/>
  <c r="AB84" i="33" s="1"/>
  <c r="S84" i="33"/>
  <c r="R84" i="33"/>
  <c r="N84" i="33"/>
  <c r="L84" i="33"/>
  <c r="K84" i="33"/>
  <c r="O84" i="33" s="1"/>
  <c r="J84" i="33"/>
  <c r="W83" i="33"/>
  <c r="V83" i="33"/>
  <c r="AB83" i="33" s="1"/>
  <c r="S83" i="33"/>
  <c r="R83" i="33"/>
  <c r="N83" i="33"/>
  <c r="L83" i="33"/>
  <c r="K83" i="33"/>
  <c r="O83" i="33" s="1"/>
  <c r="J83" i="33"/>
  <c r="W82" i="33"/>
  <c r="V82" i="33"/>
  <c r="AB82" i="33" s="1"/>
  <c r="S82" i="33"/>
  <c r="R82" i="33"/>
  <c r="N82" i="33"/>
  <c r="L82" i="33"/>
  <c r="K82" i="33"/>
  <c r="O82" i="33" s="1"/>
  <c r="J82" i="33"/>
  <c r="W81" i="33"/>
  <c r="V81" i="33"/>
  <c r="AB81" i="33" s="1"/>
  <c r="S81" i="33"/>
  <c r="R81" i="33"/>
  <c r="N81" i="33"/>
  <c r="K81" i="33"/>
  <c r="O81" i="33" s="1"/>
  <c r="J81" i="33"/>
  <c r="G81" i="33"/>
  <c r="L81" i="33" s="1"/>
  <c r="W80" i="33"/>
  <c r="V80" i="33"/>
  <c r="AB80" i="33" s="1"/>
  <c r="S80" i="33"/>
  <c r="R80" i="33"/>
  <c r="N80" i="33"/>
  <c r="T80" i="33" s="1"/>
  <c r="L80" i="33"/>
  <c r="K80" i="33"/>
  <c r="J80" i="33"/>
  <c r="U78" i="33"/>
  <c r="U112" i="33" s="1"/>
  <c r="Q78" i="33"/>
  <c r="M78" i="33"/>
  <c r="I78" i="33"/>
  <c r="H78" i="33"/>
  <c r="F78" i="33"/>
  <c r="F112" i="33" s="1"/>
  <c r="W77" i="33"/>
  <c r="V77" i="33"/>
  <c r="AB77" i="33" s="1"/>
  <c r="S77" i="33"/>
  <c r="R77" i="33"/>
  <c r="O77" i="33"/>
  <c r="N77" i="33"/>
  <c r="L77" i="33"/>
  <c r="K77" i="33"/>
  <c r="J77" i="33"/>
  <c r="W76" i="33"/>
  <c r="V76" i="33"/>
  <c r="AB76" i="33" s="1"/>
  <c r="S76" i="33"/>
  <c r="R76" i="33"/>
  <c r="N76" i="33"/>
  <c r="K76" i="33"/>
  <c r="O76" i="33" s="1"/>
  <c r="J76" i="33"/>
  <c r="G76" i="33"/>
  <c r="L76" i="33" s="1"/>
  <c r="W75" i="33"/>
  <c r="V75" i="33"/>
  <c r="AB75" i="33" s="1"/>
  <c r="S75" i="33"/>
  <c r="R75" i="33"/>
  <c r="X75" i="33" s="1"/>
  <c r="O75" i="33"/>
  <c r="N75" i="33"/>
  <c r="L75" i="33"/>
  <c r="K75" i="33"/>
  <c r="J75" i="33"/>
  <c r="W74" i="33"/>
  <c r="V74" i="33"/>
  <c r="AB74" i="33" s="1"/>
  <c r="S74" i="33"/>
  <c r="R74" i="33"/>
  <c r="N74" i="33"/>
  <c r="L74" i="33"/>
  <c r="K74" i="33"/>
  <c r="O74" i="33" s="1"/>
  <c r="J74" i="33"/>
  <c r="W73" i="33"/>
  <c r="V73" i="33"/>
  <c r="AB73" i="33" s="1"/>
  <c r="S73" i="33"/>
  <c r="R73" i="33"/>
  <c r="N73" i="33"/>
  <c r="L73" i="33"/>
  <c r="K73" i="33"/>
  <c r="O73" i="33" s="1"/>
  <c r="J73" i="33"/>
  <c r="W72" i="33"/>
  <c r="V72" i="33"/>
  <c r="AB72" i="33" s="1"/>
  <c r="T72" i="33"/>
  <c r="S72" i="33"/>
  <c r="R72" i="33"/>
  <c r="N72" i="33"/>
  <c r="L72" i="33"/>
  <c r="K72" i="33"/>
  <c r="O72" i="33" s="1"/>
  <c r="J72" i="33"/>
  <c r="W71" i="33"/>
  <c r="V71" i="33"/>
  <c r="AB71" i="33" s="1"/>
  <c r="S71" i="33"/>
  <c r="R71" i="33"/>
  <c r="X71" i="33" s="1"/>
  <c r="N71" i="33"/>
  <c r="K71" i="33"/>
  <c r="O71" i="33" s="1"/>
  <c r="J71" i="33"/>
  <c r="G71" i="33"/>
  <c r="L71" i="33" s="1"/>
  <c r="W70" i="33"/>
  <c r="V70" i="33"/>
  <c r="AB70" i="33" s="1"/>
  <c r="S70" i="33"/>
  <c r="R70" i="33"/>
  <c r="N70" i="33"/>
  <c r="K70" i="33"/>
  <c r="O70" i="33" s="1"/>
  <c r="J70" i="33"/>
  <c r="G70" i="33"/>
  <c r="L70" i="33" s="1"/>
  <c r="P70" i="33" s="1"/>
  <c r="W69" i="33"/>
  <c r="V69" i="33"/>
  <c r="AB69" i="33" s="1"/>
  <c r="S69" i="33"/>
  <c r="R69" i="33"/>
  <c r="N69" i="33"/>
  <c r="K69" i="33"/>
  <c r="O69" i="33" s="1"/>
  <c r="J69" i="33"/>
  <c r="G69" i="33"/>
  <c r="L69" i="33" s="1"/>
  <c r="W68" i="33"/>
  <c r="V68" i="33"/>
  <c r="AB68" i="33" s="1"/>
  <c r="S68" i="33"/>
  <c r="R68" i="33"/>
  <c r="N68" i="33"/>
  <c r="K68" i="33"/>
  <c r="O68" i="33" s="1"/>
  <c r="J68" i="33"/>
  <c r="G68" i="33"/>
  <c r="L68" i="33" s="1"/>
  <c r="W67" i="33"/>
  <c r="V67" i="33"/>
  <c r="AB67" i="33" s="1"/>
  <c r="S67" i="33"/>
  <c r="R67" i="33"/>
  <c r="N67" i="33"/>
  <c r="K67" i="33"/>
  <c r="O67" i="33" s="1"/>
  <c r="J67" i="33"/>
  <c r="G67" i="33"/>
  <c r="L67" i="33" s="1"/>
  <c r="W66" i="33"/>
  <c r="S66" i="33"/>
  <c r="R66" i="33"/>
  <c r="O66" i="33"/>
  <c r="N66" i="33"/>
  <c r="T66" i="33" s="1"/>
  <c r="K66" i="33"/>
  <c r="J66" i="33"/>
  <c r="G66" i="33"/>
  <c r="L66" i="33" s="1"/>
  <c r="V66" i="33" s="1"/>
  <c r="W65" i="33"/>
  <c r="S65" i="33"/>
  <c r="R65" i="33"/>
  <c r="N65" i="33"/>
  <c r="K65" i="33"/>
  <c r="J65" i="33"/>
  <c r="O65" i="33" s="1"/>
  <c r="G65" i="33"/>
  <c r="L65" i="33" s="1"/>
  <c r="V65" i="33" s="1"/>
  <c r="W64" i="33"/>
  <c r="S64" i="33"/>
  <c r="R64" i="33"/>
  <c r="N64" i="33"/>
  <c r="K64" i="33"/>
  <c r="J64" i="33"/>
  <c r="O64" i="33" s="1"/>
  <c r="G64" i="33"/>
  <c r="U62" i="33"/>
  <c r="Q62" i="33"/>
  <c r="M62" i="33"/>
  <c r="L62" i="33"/>
  <c r="K62" i="33"/>
  <c r="I62" i="33"/>
  <c r="J62" i="33" s="1"/>
  <c r="H62" i="33"/>
  <c r="G62" i="33"/>
  <c r="F62" i="33"/>
  <c r="W60" i="33"/>
  <c r="W62" i="33" s="1"/>
  <c r="V60" i="33"/>
  <c r="V62" i="33" s="1"/>
  <c r="S60" i="33"/>
  <c r="S62" i="33" s="1"/>
  <c r="R60" i="33"/>
  <c r="R62" i="33" s="1"/>
  <c r="O60" i="33"/>
  <c r="O62" i="33" s="1"/>
  <c r="N60" i="33"/>
  <c r="U58" i="33"/>
  <c r="Q58" i="33"/>
  <c r="M58" i="33"/>
  <c r="I58" i="33"/>
  <c r="H58" i="33"/>
  <c r="F58" i="33"/>
  <c r="W57" i="33"/>
  <c r="V57" i="33"/>
  <c r="AB57" i="33" s="1"/>
  <c r="S57" i="33"/>
  <c r="R57" i="33"/>
  <c r="N57" i="33"/>
  <c r="K57" i="33"/>
  <c r="O57" i="33" s="1"/>
  <c r="J57" i="33"/>
  <c r="G57" i="33"/>
  <c r="W56" i="33"/>
  <c r="V56" i="33"/>
  <c r="V58" i="33" s="1"/>
  <c r="S56" i="33"/>
  <c r="R56" i="33"/>
  <c r="N56" i="33"/>
  <c r="N58" i="33" s="1"/>
  <c r="K56" i="33"/>
  <c r="O56" i="33" s="1"/>
  <c r="O58" i="33" s="1"/>
  <c r="J56" i="33"/>
  <c r="G56" i="33"/>
  <c r="L56" i="33" s="1"/>
  <c r="U54" i="33"/>
  <c r="Q54" i="33"/>
  <c r="M54" i="33"/>
  <c r="I54" i="33"/>
  <c r="J54" i="33" s="1"/>
  <c r="H54" i="33"/>
  <c r="F54" i="33"/>
  <c r="W53" i="33"/>
  <c r="V53" i="33"/>
  <c r="AB53" i="33" s="1"/>
  <c r="S53" i="33"/>
  <c r="R53" i="33"/>
  <c r="N53" i="33"/>
  <c r="L53" i="33"/>
  <c r="K53" i="33"/>
  <c r="O53" i="33" s="1"/>
  <c r="J53" i="33"/>
  <c r="W52" i="33"/>
  <c r="V52" i="33"/>
  <c r="AB52" i="33" s="1"/>
  <c r="S52" i="33"/>
  <c r="R52" i="33"/>
  <c r="N52" i="33"/>
  <c r="K52" i="33"/>
  <c r="O52" i="33" s="1"/>
  <c r="J52" i="33"/>
  <c r="G52" i="33"/>
  <c r="L52" i="33" s="1"/>
  <c r="W51" i="33"/>
  <c r="V51" i="33"/>
  <c r="S51" i="33"/>
  <c r="R51" i="33"/>
  <c r="N51" i="33"/>
  <c r="K51" i="33"/>
  <c r="O51" i="33" s="1"/>
  <c r="J51" i="33"/>
  <c r="G51" i="33"/>
  <c r="L51" i="33" s="1"/>
  <c r="W50" i="33"/>
  <c r="V50" i="33"/>
  <c r="AB50" i="33" s="1"/>
  <c r="S50" i="33"/>
  <c r="R50" i="33"/>
  <c r="N50" i="33"/>
  <c r="L50" i="33"/>
  <c r="K50" i="33"/>
  <c r="O50" i="33" s="1"/>
  <c r="J50" i="33"/>
  <c r="G50" i="33"/>
  <c r="W49" i="33"/>
  <c r="V49" i="33"/>
  <c r="S49" i="33"/>
  <c r="R49" i="33"/>
  <c r="T49" i="33" s="1"/>
  <c r="P49" i="33"/>
  <c r="Z49" i="33" s="1"/>
  <c r="O49" i="33"/>
  <c r="G49" i="33"/>
  <c r="U47" i="33"/>
  <c r="Q47" i="33"/>
  <c r="M47" i="33"/>
  <c r="I47" i="33"/>
  <c r="H47" i="33"/>
  <c r="F47" i="33"/>
  <c r="W46" i="33"/>
  <c r="W47" i="33" s="1"/>
  <c r="V46" i="33"/>
  <c r="S46" i="33"/>
  <c r="S47" i="33" s="1"/>
  <c r="R46" i="33"/>
  <c r="R47" i="33" s="1"/>
  <c r="N46" i="33"/>
  <c r="K46" i="33"/>
  <c r="J46" i="33"/>
  <c r="G46" i="33"/>
  <c r="U44" i="33"/>
  <c r="M44" i="33"/>
  <c r="I44" i="33"/>
  <c r="H44" i="33"/>
  <c r="G44" i="33"/>
  <c r="F44" i="33"/>
  <c r="W43" i="33"/>
  <c r="W44" i="33" s="1"/>
  <c r="S43" i="33"/>
  <c r="S44" i="33" s="1"/>
  <c r="R43" i="33"/>
  <c r="N43" i="33"/>
  <c r="K43" i="33"/>
  <c r="K44" i="33" s="1"/>
  <c r="J43" i="33"/>
  <c r="G43" i="33"/>
  <c r="L43" i="33" s="1"/>
  <c r="U41" i="33"/>
  <c r="Q41" i="33"/>
  <c r="M41" i="33"/>
  <c r="I41" i="33"/>
  <c r="H41" i="33"/>
  <c r="F41" i="33"/>
  <c r="J41" i="33" s="1"/>
  <c r="W40" i="33"/>
  <c r="S40" i="33"/>
  <c r="R40" i="33"/>
  <c r="T40" i="33" s="1"/>
  <c r="K40" i="33"/>
  <c r="P40" i="33" s="1"/>
  <c r="Z40" i="33" s="1"/>
  <c r="AB40" i="33" s="1"/>
  <c r="J40" i="33"/>
  <c r="O40" i="33" s="1"/>
  <c r="G40" i="33"/>
  <c r="L40" i="33" s="1"/>
  <c r="V40" i="33" s="1"/>
  <c r="W39" i="33"/>
  <c r="W41" i="33" s="1"/>
  <c r="S39" i="33"/>
  <c r="S41" i="33" s="1"/>
  <c r="R39" i="33"/>
  <c r="T39" i="33" s="1"/>
  <c r="O39" i="33"/>
  <c r="K39" i="33"/>
  <c r="J39" i="33"/>
  <c r="G39" i="33"/>
  <c r="L39" i="33" s="1"/>
  <c r="V39" i="33" s="1"/>
  <c r="U37" i="33"/>
  <c r="Q37" i="33"/>
  <c r="M37" i="33"/>
  <c r="N37" i="33" s="1"/>
  <c r="L37" i="33"/>
  <c r="K37" i="33"/>
  <c r="I37" i="33"/>
  <c r="H37" i="33"/>
  <c r="F37" i="33"/>
  <c r="W36" i="33"/>
  <c r="W37" i="33" s="1"/>
  <c r="V36" i="33"/>
  <c r="V37" i="33" s="1"/>
  <c r="S36" i="33"/>
  <c r="S37" i="33" s="1"/>
  <c r="R36" i="33"/>
  <c r="R37" i="33" s="1"/>
  <c r="P36" i="33"/>
  <c r="O36" i="33"/>
  <c r="O37" i="33" s="1"/>
  <c r="G36" i="33"/>
  <c r="G37" i="33" s="1"/>
  <c r="U34" i="33"/>
  <c r="Q34" i="33"/>
  <c r="M34" i="33"/>
  <c r="I34" i="33"/>
  <c r="H34" i="33"/>
  <c r="F34" i="33"/>
  <c r="W33" i="33"/>
  <c r="S33" i="33"/>
  <c r="R33" i="33"/>
  <c r="T33" i="33" s="1"/>
  <c r="K33" i="33"/>
  <c r="J33" i="33"/>
  <c r="O33" i="33" s="1"/>
  <c r="G33" i="33"/>
  <c r="L33" i="33" s="1"/>
  <c r="W32" i="33"/>
  <c r="S32" i="33"/>
  <c r="R32" i="33"/>
  <c r="T32" i="33" s="1"/>
  <c r="L32" i="33"/>
  <c r="V32" i="33" s="1"/>
  <c r="K32" i="33"/>
  <c r="J32" i="33"/>
  <c r="O32" i="33" s="1"/>
  <c r="G32" i="33"/>
  <c r="W31" i="33"/>
  <c r="S31" i="33"/>
  <c r="R31" i="33"/>
  <c r="T31" i="33" s="1"/>
  <c r="K31" i="33"/>
  <c r="J31" i="33"/>
  <c r="O31" i="33" s="1"/>
  <c r="G31" i="33"/>
  <c r="L31" i="33" s="1"/>
  <c r="V31" i="33" s="1"/>
  <c r="W30" i="33"/>
  <c r="V30" i="33"/>
  <c r="X30" i="33" s="1"/>
  <c r="S30" i="33"/>
  <c r="R30" i="33"/>
  <c r="P30" i="33"/>
  <c r="Z30" i="33" s="1"/>
  <c r="O30" i="33"/>
  <c r="G30" i="33"/>
  <c r="M28" i="33"/>
  <c r="I28" i="33"/>
  <c r="H28" i="33"/>
  <c r="F28" i="33"/>
  <c r="W27" i="33"/>
  <c r="S27" i="33"/>
  <c r="R27" i="33"/>
  <c r="T27" i="33" s="1"/>
  <c r="K27" i="33"/>
  <c r="J27" i="33"/>
  <c r="O27" i="33" s="1"/>
  <c r="G27" i="33"/>
  <c r="L27" i="33" s="1"/>
  <c r="V27" i="33" s="1"/>
  <c r="W26" i="33"/>
  <c r="S26" i="33"/>
  <c r="R26" i="33"/>
  <c r="T26" i="33" s="1"/>
  <c r="K26" i="33"/>
  <c r="J26" i="33"/>
  <c r="O26" i="33" s="1"/>
  <c r="G26" i="33"/>
  <c r="L26" i="33" s="1"/>
  <c r="V26" i="33" s="1"/>
  <c r="W25" i="33"/>
  <c r="S25" i="33"/>
  <c r="R25" i="33"/>
  <c r="T25" i="33" s="1"/>
  <c r="K25" i="33"/>
  <c r="J25" i="33"/>
  <c r="O25" i="33" s="1"/>
  <c r="G25" i="33"/>
  <c r="L25" i="33" s="1"/>
  <c r="V25" i="33" s="1"/>
  <c r="W24" i="33"/>
  <c r="S24" i="33"/>
  <c r="R24" i="33"/>
  <c r="N24" i="33"/>
  <c r="K24" i="33"/>
  <c r="O24" i="33" s="1"/>
  <c r="J24" i="33"/>
  <c r="G24" i="33"/>
  <c r="L24" i="33" s="1"/>
  <c r="P24" i="33" s="1"/>
  <c r="W23" i="33"/>
  <c r="S23" i="33"/>
  <c r="R23" i="33"/>
  <c r="T23" i="33" s="1"/>
  <c r="K23" i="33"/>
  <c r="J23" i="33"/>
  <c r="O23" i="33" s="1"/>
  <c r="G23" i="33"/>
  <c r="L23" i="33" s="1"/>
  <c r="V23" i="33" s="1"/>
  <c r="AB23" i="33" s="1"/>
  <c r="W22" i="33"/>
  <c r="S22" i="33"/>
  <c r="R22" i="33"/>
  <c r="T22" i="33" s="1"/>
  <c r="K22" i="33"/>
  <c r="J22" i="33"/>
  <c r="O22" i="33" s="1"/>
  <c r="G22" i="33"/>
  <c r="L22" i="33" s="1"/>
  <c r="V22" i="33" s="1"/>
  <c r="W21" i="33"/>
  <c r="S21" i="33"/>
  <c r="R21" i="33"/>
  <c r="T21" i="33" s="1"/>
  <c r="K21" i="33"/>
  <c r="P21" i="33" s="1"/>
  <c r="J21" i="33"/>
  <c r="O21" i="33" s="1"/>
  <c r="G21" i="33"/>
  <c r="L21" i="33" s="1"/>
  <c r="V21" i="33" s="1"/>
  <c r="AB21" i="33" s="1"/>
  <c r="W20" i="33"/>
  <c r="S20" i="33"/>
  <c r="R20" i="33"/>
  <c r="T20" i="33" s="1"/>
  <c r="O20" i="33"/>
  <c r="K20" i="33"/>
  <c r="J20" i="33"/>
  <c r="G20" i="33"/>
  <c r="L20" i="33" s="1"/>
  <c r="V20" i="33" s="1"/>
  <c r="AB20" i="33" s="1"/>
  <c r="W19" i="33"/>
  <c r="T19" i="33"/>
  <c r="S19" i="33"/>
  <c r="R19" i="33"/>
  <c r="K19" i="33"/>
  <c r="J19" i="33"/>
  <c r="O19" i="33" s="1"/>
  <c r="G19" i="33"/>
  <c r="L19" i="33" s="1"/>
  <c r="V19" i="33" s="1"/>
  <c r="W18" i="33"/>
  <c r="V18" i="33"/>
  <c r="AB18" i="33" s="1"/>
  <c r="S18" i="33"/>
  <c r="R18" i="33"/>
  <c r="T18" i="33" s="1"/>
  <c r="P18" i="33"/>
  <c r="O18" i="33"/>
  <c r="G18" i="33"/>
  <c r="O17" i="33"/>
  <c r="N17" i="33"/>
  <c r="K17" i="33"/>
  <c r="J17" i="33"/>
  <c r="G17" i="33"/>
  <c r="L17" i="33" s="1"/>
  <c r="W16" i="33"/>
  <c r="V16" i="33"/>
  <c r="AB16" i="33" s="1"/>
  <c r="S16" i="33"/>
  <c r="R16" i="33"/>
  <c r="T16" i="33" s="1"/>
  <c r="P16" i="33"/>
  <c r="O16" i="33"/>
  <c r="G16" i="33"/>
  <c r="W15" i="33"/>
  <c r="V15" i="33"/>
  <c r="S15" i="33"/>
  <c r="R15" i="33"/>
  <c r="T15" i="33" s="1"/>
  <c r="P15" i="33"/>
  <c r="O15" i="33"/>
  <c r="G15" i="33"/>
  <c r="U14" i="33"/>
  <c r="AA14" i="33" s="1"/>
  <c r="AA28" i="33" s="1"/>
  <c r="Q14" i="33"/>
  <c r="R14" i="33" s="1"/>
  <c r="P14" i="33"/>
  <c r="O14" i="33"/>
  <c r="G14" i="33"/>
  <c r="U12" i="33"/>
  <c r="Q12" i="33"/>
  <c r="M12" i="33"/>
  <c r="L12" i="33"/>
  <c r="I12" i="33"/>
  <c r="H12" i="33"/>
  <c r="F12" i="33"/>
  <c r="W11" i="33"/>
  <c r="V11" i="33" s="1"/>
  <c r="S11" i="33"/>
  <c r="R11" i="33" s="1"/>
  <c r="T11" i="33" s="1"/>
  <c r="P11" i="33"/>
  <c r="Z11" i="33" s="1"/>
  <c r="O11" i="33"/>
  <c r="G11" i="33"/>
  <c r="W10" i="33"/>
  <c r="V10" i="33" s="1"/>
  <c r="X10" i="33" s="1"/>
  <c r="S10" i="33"/>
  <c r="R10" i="33" s="1"/>
  <c r="T10" i="33" s="1"/>
  <c r="P10" i="33"/>
  <c r="Z10" i="33" s="1"/>
  <c r="O10" i="33"/>
  <c r="G10" i="33"/>
  <c r="W9" i="33"/>
  <c r="V9" i="33" s="1"/>
  <c r="S9" i="33"/>
  <c r="R9" i="33" s="1"/>
  <c r="T9" i="33" s="1"/>
  <c r="P9" i="33"/>
  <c r="Z9" i="33" s="1"/>
  <c r="AB9" i="33" s="1"/>
  <c r="O9" i="33"/>
  <c r="G9" i="33"/>
  <c r="W8" i="33"/>
  <c r="V8" i="33" s="1"/>
  <c r="X8" i="33" s="1"/>
  <c r="S8" i="33"/>
  <c r="R8" i="33" s="1"/>
  <c r="T8" i="33" s="1"/>
  <c r="P8" i="33"/>
  <c r="Z8" i="33" s="1"/>
  <c r="O8" i="33"/>
  <c r="G8" i="33"/>
  <c r="W7" i="33"/>
  <c r="V7" i="33" s="1"/>
  <c r="S7" i="33"/>
  <c r="R7" i="33" s="1"/>
  <c r="T7" i="33" s="1"/>
  <c r="P7" i="33"/>
  <c r="Z7" i="33" s="1"/>
  <c r="O7" i="33"/>
  <c r="G7" i="33"/>
  <c r="W6" i="33"/>
  <c r="V6" i="33" s="1"/>
  <c r="S6" i="33"/>
  <c r="R6" i="33" s="1"/>
  <c r="T6" i="33" s="1"/>
  <c r="P6" i="33"/>
  <c r="Z6" i="33" s="1"/>
  <c r="O6" i="33"/>
  <c r="G6" i="33"/>
  <c r="W5" i="33"/>
  <c r="V5" i="33" s="1"/>
  <c r="S5" i="33"/>
  <c r="R5" i="33" s="1"/>
  <c r="T5" i="33" s="1"/>
  <c r="P5" i="33"/>
  <c r="Z5" i="33" s="1"/>
  <c r="O5" i="33"/>
  <c r="G5" i="33"/>
  <c r="W4" i="33"/>
  <c r="V4" i="33" s="1"/>
  <c r="S4" i="33"/>
  <c r="R4" i="33" s="1"/>
  <c r="T4" i="33" s="1"/>
  <c r="P4" i="33"/>
  <c r="Z4" i="33" s="1"/>
  <c r="O4" i="33"/>
  <c r="G4" i="33"/>
  <c r="W3" i="33"/>
  <c r="S3" i="33"/>
  <c r="R3" i="33" s="1"/>
  <c r="T3" i="33" s="1"/>
  <c r="P3" i="33"/>
  <c r="Z3" i="33" s="1"/>
  <c r="O3" i="33"/>
  <c r="G3" i="33"/>
  <c r="AG119" i="35" l="1"/>
  <c r="AI119" i="35"/>
  <c r="AI114" i="35"/>
  <c r="AH116" i="35"/>
  <c r="AJ116" i="35"/>
  <c r="AJ114" i="35"/>
  <c r="AH103" i="35"/>
  <c r="AH114" i="35" s="1"/>
  <c r="AJ115" i="35"/>
  <c r="AH115" i="35"/>
  <c r="AB63" i="35"/>
  <c r="G116" i="35"/>
  <c r="G119" i="35" s="1"/>
  <c r="P43" i="35"/>
  <c r="P44" i="35" s="1"/>
  <c r="F119" i="35"/>
  <c r="S103" i="35"/>
  <c r="S114" i="35" s="1"/>
  <c r="S115" i="35"/>
  <c r="S119" i="35" s="1"/>
  <c r="AB12" i="35"/>
  <c r="Z79" i="35"/>
  <c r="AB65" i="35"/>
  <c r="AF65" i="35"/>
  <c r="AF79" i="35" s="1"/>
  <c r="AF101" i="35"/>
  <c r="V34" i="35"/>
  <c r="X31" i="35"/>
  <c r="X34" i="35" s="1"/>
  <c r="AB34" i="35"/>
  <c r="AA119" i="35"/>
  <c r="P79" i="35"/>
  <c r="P116" i="35" s="1"/>
  <c r="T101" i="35"/>
  <c r="P63" i="35"/>
  <c r="P117" i="35" s="1"/>
  <c r="K117" i="35"/>
  <c r="AB32" i="35"/>
  <c r="AF32" i="35"/>
  <c r="AF34" i="35" s="1"/>
  <c r="J103" i="35"/>
  <c r="O12" i="35"/>
  <c r="Z34" i="35"/>
  <c r="Z115" i="35" s="1"/>
  <c r="T79" i="35"/>
  <c r="T116" i="35" s="1"/>
  <c r="R116" i="35"/>
  <c r="AB117" i="35"/>
  <c r="AF67" i="35"/>
  <c r="X79" i="35"/>
  <c r="V116" i="35"/>
  <c r="X101" i="35"/>
  <c r="AF117" i="35"/>
  <c r="AF12" i="35"/>
  <c r="Z41" i="35"/>
  <c r="AB39" i="35"/>
  <c r="AB41" i="35" s="1"/>
  <c r="T14" i="35"/>
  <c r="T28" i="35" s="1"/>
  <c r="T115" i="35" s="1"/>
  <c r="T119" i="35" s="1"/>
  <c r="R28" i="35"/>
  <c r="R103" i="35" s="1"/>
  <c r="R114" i="35" s="1"/>
  <c r="K103" i="35"/>
  <c r="K114" i="35" s="1"/>
  <c r="G103" i="35"/>
  <c r="G114" i="35" s="1"/>
  <c r="W116" i="35"/>
  <c r="R117" i="35"/>
  <c r="L119" i="35"/>
  <c r="V28" i="35"/>
  <c r="V103" i="35" s="1"/>
  <c r="V114" i="35" s="1"/>
  <c r="X14" i="35"/>
  <c r="X28" i="35" s="1"/>
  <c r="J115" i="35"/>
  <c r="I119" i="35"/>
  <c r="J119" i="35" s="1"/>
  <c r="N103" i="35"/>
  <c r="N114" i="35" s="1"/>
  <c r="Z117" i="35"/>
  <c r="K119" i="35"/>
  <c r="AD115" i="35"/>
  <c r="AD119" i="35" s="1"/>
  <c r="W119" i="35"/>
  <c r="X63" i="35"/>
  <c r="X117" i="35" s="1"/>
  <c r="AF39" i="35"/>
  <c r="AF41" i="35" s="1"/>
  <c r="AB14" i="35"/>
  <c r="AB28" i="35" s="1"/>
  <c r="P34" i="35"/>
  <c r="P103" i="35" s="1"/>
  <c r="P114" i="35" s="1"/>
  <c r="X12" i="35"/>
  <c r="H111" i="33"/>
  <c r="G28" i="33"/>
  <c r="T52" i="33"/>
  <c r="P90" i="33"/>
  <c r="T91" i="33"/>
  <c r="G54" i="33"/>
  <c r="G34" i="33"/>
  <c r="T65" i="33"/>
  <c r="P72" i="33"/>
  <c r="W97" i="33"/>
  <c r="P84" i="33"/>
  <c r="P87" i="33"/>
  <c r="P92" i="33"/>
  <c r="W58" i="33"/>
  <c r="H112" i="33"/>
  <c r="K34" i="33"/>
  <c r="X53" i="33"/>
  <c r="S58" i="33"/>
  <c r="AA111" i="33"/>
  <c r="N28" i="33"/>
  <c r="X26" i="33"/>
  <c r="J28" i="33"/>
  <c r="P95" i="33"/>
  <c r="AB4" i="33"/>
  <c r="X6" i="33"/>
  <c r="AB10" i="33"/>
  <c r="AB11" i="33"/>
  <c r="X19" i="33"/>
  <c r="AB30" i="33"/>
  <c r="X31" i="33"/>
  <c r="J37" i="33"/>
  <c r="X49" i="33"/>
  <c r="X65" i="33"/>
  <c r="K97" i="33"/>
  <c r="N12" i="33"/>
  <c r="P25" i="33"/>
  <c r="T36" i="33"/>
  <c r="T37" i="33" s="1"/>
  <c r="X66" i="33"/>
  <c r="X67" i="33"/>
  <c r="P74" i="33"/>
  <c r="X76" i="33"/>
  <c r="T77" i="33"/>
  <c r="P82" i="33"/>
  <c r="X86" i="33"/>
  <c r="T93" i="33"/>
  <c r="J109" i="33"/>
  <c r="Y115" i="33"/>
  <c r="T41" i="33"/>
  <c r="X4" i="33"/>
  <c r="AB8" i="33"/>
  <c r="X22" i="33"/>
  <c r="K28" i="33"/>
  <c r="K41" i="33"/>
  <c r="X68" i="33"/>
  <c r="T69" i="33"/>
  <c r="T75" i="33"/>
  <c r="P76" i="33"/>
  <c r="X87" i="33"/>
  <c r="X32" i="33"/>
  <c r="P43" i="33"/>
  <c r="P44" i="33" s="1"/>
  <c r="AB49" i="33"/>
  <c r="P53" i="33"/>
  <c r="T67" i="33"/>
  <c r="P68" i="33"/>
  <c r="P69" i="33"/>
  <c r="X72" i="33"/>
  <c r="X74" i="33"/>
  <c r="P83" i="33"/>
  <c r="X89" i="33"/>
  <c r="T90" i="33"/>
  <c r="X91" i="33"/>
  <c r="X96" i="33"/>
  <c r="W34" i="33"/>
  <c r="T86" i="33"/>
  <c r="P93" i="33"/>
  <c r="Z54" i="33"/>
  <c r="Z113" i="33" s="1"/>
  <c r="AB22" i="33"/>
  <c r="T63" i="34"/>
  <c r="AB31" i="34"/>
  <c r="AB34" i="34" s="1"/>
  <c r="N34" i="34"/>
  <c r="X101" i="34"/>
  <c r="O63" i="34"/>
  <c r="O117" i="34" s="1"/>
  <c r="AB63" i="34"/>
  <c r="X63" i="34"/>
  <c r="AF63" i="34"/>
  <c r="AE103" i="34"/>
  <c r="AE114" i="34" s="1"/>
  <c r="T101" i="34"/>
  <c r="AB101" i="34"/>
  <c r="W117" i="34"/>
  <c r="V28" i="34"/>
  <c r="AB113" i="34"/>
  <c r="AB118" i="34" s="1"/>
  <c r="AB10" i="34"/>
  <c r="L117" i="34"/>
  <c r="T58" i="34"/>
  <c r="X58" i="34"/>
  <c r="AF33" i="34"/>
  <c r="R12" i="34"/>
  <c r="AF32" i="34"/>
  <c r="N117" i="34"/>
  <c r="AB58" i="34"/>
  <c r="P82" i="34"/>
  <c r="P101" i="34" s="1"/>
  <c r="AE115" i="34"/>
  <c r="AB9" i="34"/>
  <c r="AF54" i="34"/>
  <c r="AA116" i="34"/>
  <c r="AC119" i="34"/>
  <c r="J116" i="34"/>
  <c r="AF11" i="34"/>
  <c r="AA117" i="34"/>
  <c r="M119" i="34"/>
  <c r="X41" i="34"/>
  <c r="H119" i="34"/>
  <c r="AB14" i="34"/>
  <c r="AF113" i="34"/>
  <c r="AF118" i="34" s="1"/>
  <c r="AF101" i="34"/>
  <c r="V41" i="34"/>
  <c r="G115" i="34"/>
  <c r="U119" i="34"/>
  <c r="X14" i="34"/>
  <c r="X28" i="34" s="1"/>
  <c r="P41" i="34"/>
  <c r="L116" i="34"/>
  <c r="AF28" i="34"/>
  <c r="AF66" i="34"/>
  <c r="AF39" i="34"/>
  <c r="AF41" i="34" s="1"/>
  <c r="AB6" i="34"/>
  <c r="AF6" i="34"/>
  <c r="N41" i="34"/>
  <c r="N116" i="34"/>
  <c r="Z41" i="34"/>
  <c r="AB3" i="34"/>
  <c r="AF3" i="34"/>
  <c r="AB5" i="34"/>
  <c r="AF5" i="34"/>
  <c r="AF7" i="34"/>
  <c r="F119" i="34"/>
  <c r="O116" i="34"/>
  <c r="Z34" i="34"/>
  <c r="K117" i="34"/>
  <c r="AB4" i="34"/>
  <c r="AF4" i="34"/>
  <c r="AB67" i="34"/>
  <c r="AD115" i="34"/>
  <c r="AD116" i="34"/>
  <c r="AE116" i="34"/>
  <c r="AD117" i="34"/>
  <c r="AE117" i="34"/>
  <c r="AD103" i="34"/>
  <c r="AD114" i="34" s="1"/>
  <c r="O103" i="34"/>
  <c r="O114" i="34" s="1"/>
  <c r="O115" i="34"/>
  <c r="G103" i="34"/>
  <c r="G114" i="34" s="1"/>
  <c r="S117" i="34"/>
  <c r="J103" i="34"/>
  <c r="W116" i="34"/>
  <c r="P34" i="34"/>
  <c r="X4" i="34"/>
  <c r="X12" i="34" s="1"/>
  <c r="Y119" i="34"/>
  <c r="AB54" i="34"/>
  <c r="S116" i="34"/>
  <c r="P54" i="34"/>
  <c r="G116" i="34"/>
  <c r="K116" i="34"/>
  <c r="J114" i="34"/>
  <c r="AB24" i="34"/>
  <c r="P28" i="34"/>
  <c r="T54" i="34"/>
  <c r="P58" i="34"/>
  <c r="T12" i="34"/>
  <c r="L103" i="34"/>
  <c r="L114" i="34" s="1"/>
  <c r="V34" i="34"/>
  <c r="X31" i="34"/>
  <c r="X34" i="34" s="1"/>
  <c r="V117" i="34"/>
  <c r="K115" i="34"/>
  <c r="K103" i="34"/>
  <c r="K114" i="34" s="1"/>
  <c r="G117" i="34"/>
  <c r="L115" i="34"/>
  <c r="Z117" i="34"/>
  <c r="Q119" i="34"/>
  <c r="AB40" i="34"/>
  <c r="AB41" i="34" s="1"/>
  <c r="I119" i="34"/>
  <c r="J115" i="34"/>
  <c r="V79" i="34"/>
  <c r="X65" i="34"/>
  <c r="Z12" i="34"/>
  <c r="P79" i="34"/>
  <c r="Z65" i="34"/>
  <c r="AF65" i="34" s="1"/>
  <c r="J117" i="34"/>
  <c r="AA115" i="34"/>
  <c r="AA103" i="34"/>
  <c r="AA114" i="34" s="1"/>
  <c r="R117" i="34"/>
  <c r="X54" i="34"/>
  <c r="R116" i="34"/>
  <c r="T79" i="34"/>
  <c r="S103" i="34"/>
  <c r="S114" i="34" s="1"/>
  <c r="S115" i="34"/>
  <c r="W115" i="34"/>
  <c r="W103" i="34"/>
  <c r="W114" i="34" s="1"/>
  <c r="R28" i="34"/>
  <c r="T14" i="34"/>
  <c r="T28" i="34" s="1"/>
  <c r="P27" i="33"/>
  <c r="P31" i="33"/>
  <c r="Z31" i="33" s="1"/>
  <c r="AB31" i="33" s="1"/>
  <c r="P33" i="33"/>
  <c r="Z33" i="33" s="1"/>
  <c r="V33" i="33"/>
  <c r="X33" i="33" s="1"/>
  <c r="X27" i="33"/>
  <c r="AB27" i="33"/>
  <c r="AB6" i="33"/>
  <c r="X25" i="33"/>
  <c r="AB25" i="33"/>
  <c r="AB96" i="33"/>
  <c r="X9" i="33"/>
  <c r="P37" i="33"/>
  <c r="Z36" i="33"/>
  <c r="F113" i="33"/>
  <c r="J58" i="33"/>
  <c r="P73" i="33"/>
  <c r="J78" i="33"/>
  <c r="AB26" i="33"/>
  <c r="AB56" i="33"/>
  <c r="AB58" i="33" s="1"/>
  <c r="AB19" i="33"/>
  <c r="X11" i="33"/>
  <c r="S14" i="33"/>
  <c r="S28" i="33" s="1"/>
  <c r="T24" i="33"/>
  <c r="X40" i="33"/>
  <c r="X51" i="33"/>
  <c r="P52" i="33"/>
  <c r="P65" i="33"/>
  <c r="Z65" i="33" s="1"/>
  <c r="AB65" i="33" s="1"/>
  <c r="W78" i="33"/>
  <c r="W112" i="33" s="1"/>
  <c r="T68" i="33"/>
  <c r="T70" i="33"/>
  <c r="M112" i="33"/>
  <c r="P80" i="33"/>
  <c r="S97" i="33"/>
  <c r="X82" i="33"/>
  <c r="X84" i="33"/>
  <c r="T85" i="33"/>
  <c r="X90" i="33"/>
  <c r="P91" i="33"/>
  <c r="X92" i="33"/>
  <c r="P94" i="33"/>
  <c r="G109" i="33"/>
  <c r="G114" i="33" s="1"/>
  <c r="AB60" i="33"/>
  <c r="AB62" i="33" s="1"/>
  <c r="AB51" i="33"/>
  <c r="T17" i="33"/>
  <c r="N54" i="33"/>
  <c r="R34" i="33"/>
  <c r="H113" i="33"/>
  <c r="H115" i="33" s="1"/>
  <c r="AB5" i="33"/>
  <c r="T30" i="33"/>
  <c r="T34" i="33" s="1"/>
  <c r="P67" i="33"/>
  <c r="T71" i="33"/>
  <c r="X73" i="33"/>
  <c r="T74" i="33"/>
  <c r="O80" i="33"/>
  <c r="O97" i="33" s="1"/>
  <c r="X88" i="33"/>
  <c r="X93" i="33"/>
  <c r="AB91" i="33"/>
  <c r="S34" i="33"/>
  <c r="W54" i="33"/>
  <c r="AB7" i="33"/>
  <c r="P22" i="33"/>
  <c r="Q28" i="33"/>
  <c r="Q99" i="33" s="1"/>
  <c r="Q110" i="33" s="1"/>
  <c r="J12" i="33"/>
  <c r="O12" i="33" s="1"/>
  <c r="X15" i="33"/>
  <c r="O43" i="33"/>
  <c r="O44" i="33" s="1"/>
  <c r="Q113" i="33"/>
  <c r="T51" i="33"/>
  <c r="X52" i="33"/>
  <c r="T53" i="33"/>
  <c r="X57" i="33"/>
  <c r="P77" i="33"/>
  <c r="X77" i="33"/>
  <c r="R97" i="33"/>
  <c r="T82" i="33"/>
  <c r="T84" i="33"/>
  <c r="X85" i="33"/>
  <c r="P86" i="33"/>
  <c r="T87" i="33"/>
  <c r="T89" i="33"/>
  <c r="T92" i="33"/>
  <c r="X94" i="33"/>
  <c r="T96" i="33"/>
  <c r="J97" i="33"/>
  <c r="AB86" i="33"/>
  <c r="AB15" i="33"/>
  <c r="M99" i="33"/>
  <c r="M110" i="33" s="1"/>
  <c r="K78" i="33"/>
  <c r="K112" i="33" s="1"/>
  <c r="P12" i="33"/>
  <c r="X20" i="33"/>
  <c r="X23" i="33"/>
  <c r="J34" i="33"/>
  <c r="N34" i="33" s="1"/>
  <c r="R41" i="33"/>
  <c r="V47" i="33"/>
  <c r="AB46" i="33"/>
  <c r="AB47" i="33" s="1"/>
  <c r="T50" i="33"/>
  <c r="X56" i="33"/>
  <c r="Q112" i="33"/>
  <c r="I111" i="33"/>
  <c r="J111" i="33" s="1"/>
  <c r="O28" i="33"/>
  <c r="X18" i="33"/>
  <c r="X21" i="33"/>
  <c r="P23" i="33"/>
  <c r="V24" i="33"/>
  <c r="T43" i="33"/>
  <c r="T44" i="33" s="1"/>
  <c r="X46" i="33"/>
  <c r="X47" i="33" s="1"/>
  <c r="U113" i="33"/>
  <c r="S54" i="33"/>
  <c r="S113" i="33" s="1"/>
  <c r="K54" i="33"/>
  <c r="P51" i="33"/>
  <c r="T56" i="33"/>
  <c r="T58" i="33" s="1"/>
  <c r="X60" i="33"/>
  <c r="X62" i="33" s="1"/>
  <c r="P66" i="33"/>
  <c r="Z66" i="33" s="1"/>
  <c r="AB66" i="33" s="1"/>
  <c r="X70" i="33"/>
  <c r="P71" i="33"/>
  <c r="T73" i="33"/>
  <c r="X81" i="33"/>
  <c r="X83" i="33"/>
  <c r="X95" i="33"/>
  <c r="Z12" i="33"/>
  <c r="AB89" i="33"/>
  <c r="AB90" i="33"/>
  <c r="AA112" i="33"/>
  <c r="AA115" i="33" s="1"/>
  <c r="AA99" i="33"/>
  <c r="AA110" i="33" s="1"/>
  <c r="T12" i="33"/>
  <c r="G12" i="33"/>
  <c r="R12" i="33"/>
  <c r="R28" i="33"/>
  <c r="T14" i="33"/>
  <c r="P26" i="33"/>
  <c r="P32" i="33"/>
  <c r="Z32" i="33" s="1"/>
  <c r="AB32" i="33" s="1"/>
  <c r="W113" i="33"/>
  <c r="R54" i="33"/>
  <c r="T54" i="33" s="1"/>
  <c r="O78" i="33"/>
  <c r="T76" i="33"/>
  <c r="T95" i="33"/>
  <c r="H99" i="33"/>
  <c r="H110" i="33" s="1"/>
  <c r="X39" i="33"/>
  <c r="V41" i="33"/>
  <c r="L46" i="33"/>
  <c r="L47" i="33" s="1"/>
  <c r="G47" i="33"/>
  <c r="X50" i="33"/>
  <c r="F99" i="33"/>
  <c r="F110" i="33" s="1"/>
  <c r="K12" i="33"/>
  <c r="F111" i="33"/>
  <c r="X7" i="33"/>
  <c r="P17" i="33"/>
  <c r="P20" i="33"/>
  <c r="V54" i="33"/>
  <c r="T57" i="33"/>
  <c r="N78" i="33"/>
  <c r="P81" i="33"/>
  <c r="P88" i="33"/>
  <c r="J114" i="33"/>
  <c r="L97" i="33"/>
  <c r="R44" i="33"/>
  <c r="N44" i="33"/>
  <c r="V44" i="33"/>
  <c r="V14" i="33"/>
  <c r="AB14" i="33" s="1"/>
  <c r="U28" i="33"/>
  <c r="U99" i="33" s="1"/>
  <c r="U110" i="33" s="1"/>
  <c r="W14" i="33"/>
  <c r="W28" i="33" s="1"/>
  <c r="X16" i="33"/>
  <c r="X36" i="33"/>
  <c r="X37" i="33" s="1"/>
  <c r="P39" i="33"/>
  <c r="O41" i="33"/>
  <c r="N41" i="33"/>
  <c r="J44" i="33"/>
  <c r="K47" i="33"/>
  <c r="O46" i="33"/>
  <c r="O47" i="33" s="1"/>
  <c r="T64" i="33"/>
  <c r="T81" i="33"/>
  <c r="T88" i="33"/>
  <c r="L41" i="33"/>
  <c r="L44" i="33"/>
  <c r="J47" i="33"/>
  <c r="J113" i="33" s="1"/>
  <c r="I113" i="33"/>
  <c r="L54" i="33"/>
  <c r="P50" i="33"/>
  <c r="S78" i="33"/>
  <c r="S112" i="33" s="1"/>
  <c r="I112" i="33"/>
  <c r="J112" i="33" s="1"/>
  <c r="L64" i="33"/>
  <c r="P64" i="33" s="1"/>
  <c r="G78" i="33"/>
  <c r="S12" i="33"/>
  <c r="X5" i="33"/>
  <c r="L28" i="33"/>
  <c r="X43" i="33"/>
  <c r="X44" i="33" s="1"/>
  <c r="M113" i="33"/>
  <c r="P60" i="33"/>
  <c r="P62" i="33" s="1"/>
  <c r="N62" i="33"/>
  <c r="P75" i="33"/>
  <c r="V97" i="33"/>
  <c r="T83" i="33"/>
  <c r="P19" i="33"/>
  <c r="V3" i="33"/>
  <c r="AB3" i="33" s="1"/>
  <c r="W12" i="33"/>
  <c r="L34" i="33"/>
  <c r="O54" i="33"/>
  <c r="G58" i="33"/>
  <c r="L57" i="33"/>
  <c r="P57" i="33" s="1"/>
  <c r="X69" i="33"/>
  <c r="G97" i="33"/>
  <c r="N47" i="33"/>
  <c r="P56" i="33"/>
  <c r="R58" i="33"/>
  <c r="R113" i="33" s="1"/>
  <c r="R78" i="33"/>
  <c r="I99" i="33"/>
  <c r="I110" i="33" s="1"/>
  <c r="J110" i="33" s="1"/>
  <c r="M111" i="33"/>
  <c r="K58" i="33"/>
  <c r="G41" i="33"/>
  <c r="X80" i="33"/>
  <c r="N97" i="33"/>
  <c r="T46" i="33"/>
  <c r="T47" i="33" s="1"/>
  <c r="T60" i="33"/>
  <c r="T62" i="33" s="1"/>
  <c r="V91" i="32"/>
  <c r="V92" i="32"/>
  <c r="V93" i="32"/>
  <c r="V94" i="32"/>
  <c r="V95" i="32"/>
  <c r="V96" i="32"/>
  <c r="V90" i="32"/>
  <c r="V89" i="32"/>
  <c r="S84" i="32"/>
  <c r="V81" i="32"/>
  <c r="V82" i="32"/>
  <c r="V83" i="32"/>
  <c r="V84" i="32"/>
  <c r="V85" i="32"/>
  <c r="V86" i="32"/>
  <c r="V87" i="32"/>
  <c r="V88" i="32"/>
  <c r="V80" i="32"/>
  <c r="V68" i="32"/>
  <c r="V69" i="32"/>
  <c r="V70" i="32"/>
  <c r="V71" i="32"/>
  <c r="V72" i="32"/>
  <c r="V73" i="32"/>
  <c r="V74" i="32"/>
  <c r="V75" i="32"/>
  <c r="V76" i="32"/>
  <c r="V77" i="32"/>
  <c r="V67" i="32"/>
  <c r="V57" i="32"/>
  <c r="V56" i="32"/>
  <c r="V51" i="32"/>
  <c r="V52" i="32"/>
  <c r="V53" i="32"/>
  <c r="V50" i="32"/>
  <c r="V46" i="32"/>
  <c r="V47" i="32" s="1"/>
  <c r="V43" i="32"/>
  <c r="R43" i="32"/>
  <c r="R17" i="32"/>
  <c r="AF116" i="35" l="1"/>
  <c r="AH119" i="35"/>
  <c r="AJ119" i="35"/>
  <c r="AF115" i="35"/>
  <c r="AF119" i="35" s="1"/>
  <c r="AF103" i="35"/>
  <c r="AF114" i="35" s="1"/>
  <c r="P115" i="35"/>
  <c r="P119" i="35" s="1"/>
  <c r="Z103" i="35"/>
  <c r="Z114" i="35" s="1"/>
  <c r="AB79" i="35"/>
  <c r="AB116" i="35" s="1"/>
  <c r="Z116" i="35"/>
  <c r="Z119" i="35" s="1"/>
  <c r="V115" i="35"/>
  <c r="V119" i="35" s="1"/>
  <c r="AB103" i="35"/>
  <c r="AB114" i="35" s="1"/>
  <c r="AB115" i="35"/>
  <c r="X103" i="35"/>
  <c r="X114" i="35" s="1"/>
  <c r="X115" i="35"/>
  <c r="X119" i="35" s="1"/>
  <c r="X116" i="35"/>
  <c r="R115" i="35"/>
  <c r="R119" i="35" s="1"/>
  <c r="T103" i="35"/>
  <c r="T114" i="35" s="1"/>
  <c r="O115" i="35"/>
  <c r="O119" i="35" s="1"/>
  <c r="O103" i="35"/>
  <c r="O114" i="35" s="1"/>
  <c r="X34" i="33"/>
  <c r="AB12" i="33"/>
  <c r="O112" i="33"/>
  <c r="X97" i="33"/>
  <c r="P97" i="33"/>
  <c r="AB97" i="33"/>
  <c r="U111" i="33"/>
  <c r="U115" i="33" s="1"/>
  <c r="P54" i="33"/>
  <c r="X54" i="33"/>
  <c r="X58" i="33"/>
  <c r="V34" i="33"/>
  <c r="AF34" i="34"/>
  <c r="N115" i="34"/>
  <c r="N119" i="34" s="1"/>
  <c r="AF117" i="34"/>
  <c r="AB117" i="34"/>
  <c r="X117" i="34"/>
  <c r="L119" i="34"/>
  <c r="N103" i="34"/>
  <c r="N114" i="34" s="1"/>
  <c r="T117" i="34"/>
  <c r="R115" i="34"/>
  <c r="R119" i="34" s="1"/>
  <c r="AA119" i="34"/>
  <c r="AF79" i="34"/>
  <c r="AF116" i="34" s="1"/>
  <c r="AB12" i="34"/>
  <c r="J119" i="34"/>
  <c r="V115" i="34"/>
  <c r="G119" i="34"/>
  <c r="AB28" i="34"/>
  <c r="K119" i="34"/>
  <c r="P117" i="34"/>
  <c r="AF12" i="34"/>
  <c r="O119" i="34"/>
  <c r="T116" i="34"/>
  <c r="P115" i="34"/>
  <c r="AE119" i="34"/>
  <c r="AD119" i="34"/>
  <c r="R103" i="34"/>
  <c r="R114" i="34" s="1"/>
  <c r="W119" i="34"/>
  <c r="S119" i="34"/>
  <c r="P116" i="34"/>
  <c r="V103" i="34"/>
  <c r="V114" i="34" s="1"/>
  <c r="T103" i="34"/>
  <c r="T114" i="34" s="1"/>
  <c r="T115" i="34"/>
  <c r="Z79" i="34"/>
  <c r="Z103" i="34" s="1"/>
  <c r="Z114" i="34" s="1"/>
  <c r="AB65" i="34"/>
  <c r="X115" i="34"/>
  <c r="P103" i="34"/>
  <c r="P114" i="34" s="1"/>
  <c r="Z115" i="34"/>
  <c r="V116" i="34"/>
  <c r="X79" i="34"/>
  <c r="X116" i="34" s="1"/>
  <c r="X24" i="33"/>
  <c r="AB24" i="33"/>
  <c r="Z34" i="33"/>
  <c r="Z37" i="33"/>
  <c r="AB36" i="33"/>
  <c r="AB37" i="33" s="1"/>
  <c r="P34" i="33"/>
  <c r="K113" i="33"/>
  <c r="AB54" i="33"/>
  <c r="AB113" i="33" s="1"/>
  <c r="AB33" i="33"/>
  <c r="AB34" i="33" s="1"/>
  <c r="J99" i="33"/>
  <c r="F115" i="33"/>
  <c r="Q111" i="33"/>
  <c r="Q115" i="33" s="1"/>
  <c r="L111" i="33"/>
  <c r="T113" i="33"/>
  <c r="M115" i="33"/>
  <c r="N113" i="33"/>
  <c r="T97" i="33"/>
  <c r="P78" i="33"/>
  <c r="Z64" i="33"/>
  <c r="N99" i="33"/>
  <c r="N110" i="33" s="1"/>
  <c r="X41" i="33"/>
  <c r="P41" i="33"/>
  <c r="Z39" i="33"/>
  <c r="P28" i="33"/>
  <c r="O34" i="33"/>
  <c r="O99" i="33" s="1"/>
  <c r="O110" i="33" s="1"/>
  <c r="P46" i="33"/>
  <c r="P47" i="33" s="1"/>
  <c r="AB28" i="33"/>
  <c r="X3" i="33"/>
  <c r="X12" i="33" s="1"/>
  <c r="V12" i="33"/>
  <c r="O113" i="33"/>
  <c r="T78" i="33"/>
  <c r="R112" i="33"/>
  <c r="L58" i="33"/>
  <c r="L113" i="33" s="1"/>
  <c r="V113" i="33"/>
  <c r="X14" i="33"/>
  <c r="V28" i="33"/>
  <c r="T28" i="33"/>
  <c r="N111" i="33"/>
  <c r="P58" i="33"/>
  <c r="S111" i="33"/>
  <c r="S115" i="33" s="1"/>
  <c r="S99" i="33"/>
  <c r="S110" i="33" s="1"/>
  <c r="G113" i="33"/>
  <c r="R111" i="33"/>
  <c r="R99" i="33"/>
  <c r="R110" i="33" s="1"/>
  <c r="G112" i="33"/>
  <c r="N112" i="33"/>
  <c r="G99" i="33"/>
  <c r="G110" i="33" s="1"/>
  <c r="G111" i="33"/>
  <c r="W99" i="33"/>
  <c r="W110" i="33" s="1"/>
  <c r="W111" i="33"/>
  <c r="W115" i="33" s="1"/>
  <c r="V64" i="33"/>
  <c r="L78" i="33"/>
  <c r="L112" i="33" s="1"/>
  <c r="I115" i="33"/>
  <c r="J115" i="33" s="1"/>
  <c r="K111" i="33"/>
  <c r="K115" i="33" s="1"/>
  <c r="K99" i="33"/>
  <c r="K110" i="33" s="1"/>
  <c r="W43" i="32"/>
  <c r="W44" i="32" s="1"/>
  <c r="U44" i="32"/>
  <c r="X109" i="32"/>
  <c r="X114" i="32" s="1"/>
  <c r="W109" i="32"/>
  <c r="W114" i="32" s="1"/>
  <c r="V109" i="32"/>
  <c r="V114" i="32" s="1"/>
  <c r="U109" i="32"/>
  <c r="U114" i="32" s="1"/>
  <c r="U97" i="32"/>
  <c r="W96" i="32"/>
  <c r="W95" i="32"/>
  <c r="W94" i="32"/>
  <c r="W93" i="32"/>
  <c r="W92" i="32"/>
  <c r="W91" i="32"/>
  <c r="W90" i="32"/>
  <c r="W89" i="32"/>
  <c r="W88" i="32"/>
  <c r="W87" i="32"/>
  <c r="W86" i="32"/>
  <c r="W85" i="32"/>
  <c r="W84" i="32"/>
  <c r="W83" i="32"/>
  <c r="W82" i="32"/>
  <c r="W81" i="32"/>
  <c r="W80" i="32"/>
  <c r="U78" i="32"/>
  <c r="W77" i="32"/>
  <c r="W76" i="32"/>
  <c r="W75" i="32"/>
  <c r="W74" i="32"/>
  <c r="W73" i="32"/>
  <c r="W72" i="32"/>
  <c r="W71" i="32"/>
  <c r="W70" i="32"/>
  <c r="W69" i="32"/>
  <c r="W68" i="32"/>
  <c r="W67" i="32"/>
  <c r="W66" i="32"/>
  <c r="W65" i="32"/>
  <c r="W64" i="32"/>
  <c r="U62" i="32"/>
  <c r="W60" i="32"/>
  <c r="W62" i="32" s="1"/>
  <c r="V60" i="32"/>
  <c r="U58" i="32"/>
  <c r="W57" i="32"/>
  <c r="W56" i="32"/>
  <c r="V58" i="32"/>
  <c r="U54" i="32"/>
  <c r="W53" i="32"/>
  <c r="W52" i="32"/>
  <c r="W51" i="32"/>
  <c r="W50" i="32"/>
  <c r="W49" i="32"/>
  <c r="V49" i="32"/>
  <c r="U47" i="32"/>
  <c r="W46" i="32"/>
  <c r="W47" i="32" s="1"/>
  <c r="X43" i="32"/>
  <c r="X44" i="32" s="1"/>
  <c r="U41" i="32"/>
  <c r="W40" i="32"/>
  <c r="W39" i="32"/>
  <c r="U37" i="32"/>
  <c r="W36" i="32"/>
  <c r="W37" i="32" s="1"/>
  <c r="V36" i="32"/>
  <c r="V37" i="32" s="1"/>
  <c r="U34" i="32"/>
  <c r="W33" i="32"/>
  <c r="W32" i="32"/>
  <c r="W31" i="32"/>
  <c r="W30" i="32"/>
  <c r="V30" i="32"/>
  <c r="W27" i="32"/>
  <c r="W26" i="32"/>
  <c r="W25" i="32"/>
  <c r="W24" i="32"/>
  <c r="W23" i="32"/>
  <c r="W22" i="32"/>
  <c r="W21" i="32"/>
  <c r="W20" i="32"/>
  <c r="W19" i="32"/>
  <c r="W18" i="32"/>
  <c r="V18" i="32"/>
  <c r="W17" i="32"/>
  <c r="W16" i="32"/>
  <c r="V16" i="32"/>
  <c r="W15" i="32"/>
  <c r="V15" i="32"/>
  <c r="U14" i="32"/>
  <c r="U12" i="32"/>
  <c r="W11" i="32"/>
  <c r="V11" i="32" s="1"/>
  <c r="W10" i="32"/>
  <c r="V10" i="32" s="1"/>
  <c r="W9" i="32"/>
  <c r="V9" i="32" s="1"/>
  <c r="W8" i="32"/>
  <c r="V8" i="32" s="1"/>
  <c r="W7" i="32"/>
  <c r="V7" i="32" s="1"/>
  <c r="W6" i="32"/>
  <c r="V6" i="32" s="1"/>
  <c r="W5" i="32"/>
  <c r="V5" i="32" s="1"/>
  <c r="W4" i="32"/>
  <c r="V4" i="32" s="1"/>
  <c r="W3" i="32"/>
  <c r="V3" i="32" s="1"/>
  <c r="T109" i="32"/>
  <c r="T114" i="32" s="1"/>
  <c r="S109" i="32"/>
  <c r="S114" i="32" s="1"/>
  <c r="R109" i="32"/>
  <c r="R114" i="32" s="1"/>
  <c r="Q109" i="32"/>
  <c r="Q114" i="32" s="1"/>
  <c r="P109" i="32"/>
  <c r="P114" i="32" s="1"/>
  <c r="O109" i="32"/>
  <c r="O114" i="32" s="1"/>
  <c r="N109" i="32"/>
  <c r="N114" i="32" s="1"/>
  <c r="M109" i="32"/>
  <c r="M114" i="32" s="1"/>
  <c r="L109" i="32"/>
  <c r="L114" i="32" s="1"/>
  <c r="K109" i="32"/>
  <c r="K114" i="32" s="1"/>
  <c r="I109" i="32"/>
  <c r="H109" i="32"/>
  <c r="H114" i="32" s="1"/>
  <c r="F109" i="32"/>
  <c r="F114" i="32" s="1"/>
  <c r="J108" i="32"/>
  <c r="J107" i="32"/>
  <c r="G107" i="32"/>
  <c r="J106" i="32"/>
  <c r="G106" i="32"/>
  <c r="J105" i="32"/>
  <c r="G105" i="32"/>
  <c r="J104" i="32"/>
  <c r="J103" i="32"/>
  <c r="J102" i="32"/>
  <c r="J101" i="32"/>
  <c r="Q97" i="32"/>
  <c r="M97" i="32"/>
  <c r="I97" i="32"/>
  <c r="H97" i="32"/>
  <c r="F97" i="32"/>
  <c r="S96" i="32"/>
  <c r="R96" i="32"/>
  <c r="X96" i="32" s="1"/>
  <c r="O96" i="32"/>
  <c r="N96" i="32"/>
  <c r="P96" i="32" s="1"/>
  <c r="J96" i="32"/>
  <c r="S95" i="32"/>
  <c r="R95" i="32"/>
  <c r="N95" i="32"/>
  <c r="K95" i="32"/>
  <c r="O95" i="32" s="1"/>
  <c r="J95" i="32"/>
  <c r="G95" i="32"/>
  <c r="L95" i="32" s="1"/>
  <c r="S94" i="32"/>
  <c r="R94" i="32"/>
  <c r="X94" i="32" s="1"/>
  <c r="N94" i="32"/>
  <c r="L94" i="32"/>
  <c r="K94" i="32"/>
  <c r="O94" i="32" s="1"/>
  <c r="J94" i="32"/>
  <c r="S93" i="32"/>
  <c r="R93" i="32"/>
  <c r="X93" i="32" s="1"/>
  <c r="N93" i="32"/>
  <c r="L93" i="32"/>
  <c r="K93" i="32"/>
  <c r="O93" i="32" s="1"/>
  <c r="J93" i="32"/>
  <c r="S92" i="32"/>
  <c r="R92" i="32"/>
  <c r="O92" i="32"/>
  <c r="N92" i="32"/>
  <c r="L92" i="32"/>
  <c r="K92" i="32"/>
  <c r="J92" i="32"/>
  <c r="S91" i="32"/>
  <c r="R91" i="32"/>
  <c r="N91" i="32"/>
  <c r="K91" i="32"/>
  <c r="O91" i="32" s="1"/>
  <c r="J91" i="32"/>
  <c r="G91" i="32"/>
  <c r="L91" i="32" s="1"/>
  <c r="S90" i="32"/>
  <c r="R90" i="32"/>
  <c r="X90" i="32" s="1"/>
  <c r="N90" i="32"/>
  <c r="K90" i="32"/>
  <c r="O90" i="32" s="1"/>
  <c r="J90" i="32"/>
  <c r="G90" i="32"/>
  <c r="L90" i="32" s="1"/>
  <c r="S89" i="32"/>
  <c r="R89" i="32"/>
  <c r="X89" i="32" s="1"/>
  <c r="N89" i="32"/>
  <c r="K89" i="32"/>
  <c r="O89" i="32" s="1"/>
  <c r="J89" i="32"/>
  <c r="G89" i="32"/>
  <c r="L89" i="32" s="1"/>
  <c r="S88" i="32"/>
  <c r="R88" i="32"/>
  <c r="N88" i="32"/>
  <c r="K88" i="32"/>
  <c r="O88" i="32" s="1"/>
  <c r="J88" i="32"/>
  <c r="G88" i="32"/>
  <c r="L88" i="32" s="1"/>
  <c r="S87" i="32"/>
  <c r="R87" i="32"/>
  <c r="X87" i="32" s="1"/>
  <c r="N87" i="32"/>
  <c r="K87" i="32"/>
  <c r="O87" i="32" s="1"/>
  <c r="J87" i="32"/>
  <c r="G87" i="32"/>
  <c r="L87" i="32" s="1"/>
  <c r="S86" i="32"/>
  <c r="R86" i="32"/>
  <c r="X86" i="32" s="1"/>
  <c r="N86" i="32"/>
  <c r="K86" i="32"/>
  <c r="O86" i="32" s="1"/>
  <c r="J86" i="32"/>
  <c r="G86" i="32"/>
  <c r="L86" i="32" s="1"/>
  <c r="S85" i="32"/>
  <c r="R85" i="32"/>
  <c r="X85" i="32" s="1"/>
  <c r="N85" i="32"/>
  <c r="K85" i="32"/>
  <c r="J85" i="32"/>
  <c r="G85" i="32"/>
  <c r="L85" i="32" s="1"/>
  <c r="R84" i="32"/>
  <c r="X84" i="32" s="1"/>
  <c r="N84" i="32"/>
  <c r="L84" i="32"/>
  <c r="K84" i="32"/>
  <c r="O84" i="32" s="1"/>
  <c r="J84" i="32"/>
  <c r="S83" i="32"/>
  <c r="R83" i="32"/>
  <c r="X83" i="32" s="1"/>
  <c r="N83" i="32"/>
  <c r="L83" i="32"/>
  <c r="K83" i="32"/>
  <c r="O83" i="32" s="1"/>
  <c r="J83" i="32"/>
  <c r="S82" i="32"/>
  <c r="R82" i="32"/>
  <c r="X82" i="32" s="1"/>
  <c r="N82" i="32"/>
  <c r="L82" i="32"/>
  <c r="K82" i="32"/>
  <c r="O82" i="32" s="1"/>
  <c r="J82" i="32"/>
  <c r="S81" i="32"/>
  <c r="R81" i="32"/>
  <c r="X81" i="32" s="1"/>
  <c r="N81" i="32"/>
  <c r="K81" i="32"/>
  <c r="O81" i="32" s="1"/>
  <c r="J81" i="32"/>
  <c r="G81" i="32"/>
  <c r="L81" i="32" s="1"/>
  <c r="S80" i="32"/>
  <c r="R80" i="32"/>
  <c r="X80" i="32" s="1"/>
  <c r="N80" i="32"/>
  <c r="L80" i="32"/>
  <c r="K80" i="32"/>
  <c r="O80" i="32" s="1"/>
  <c r="J80" i="32"/>
  <c r="Q78" i="32"/>
  <c r="M78" i="32"/>
  <c r="I78" i="32"/>
  <c r="H78" i="32"/>
  <c r="F78" i="32"/>
  <c r="S77" i="32"/>
  <c r="R77" i="32"/>
  <c r="X77" i="32" s="1"/>
  <c r="O77" i="32"/>
  <c r="N77" i="32"/>
  <c r="L77" i="32"/>
  <c r="K77" i="32"/>
  <c r="J77" i="32"/>
  <c r="S76" i="32"/>
  <c r="R76" i="32"/>
  <c r="X76" i="32" s="1"/>
  <c r="N76" i="32"/>
  <c r="K76" i="32"/>
  <c r="O76" i="32" s="1"/>
  <c r="J76" i="32"/>
  <c r="G76" i="32"/>
  <c r="L76" i="32" s="1"/>
  <c r="S75" i="32"/>
  <c r="R75" i="32"/>
  <c r="X75" i="32" s="1"/>
  <c r="O75" i="32"/>
  <c r="N75" i="32"/>
  <c r="L75" i="32"/>
  <c r="K75" i="32"/>
  <c r="J75" i="32"/>
  <c r="S74" i="32"/>
  <c r="R74" i="32"/>
  <c r="X74" i="32" s="1"/>
  <c r="N74" i="32"/>
  <c r="L74" i="32"/>
  <c r="K74" i="32"/>
  <c r="O74" i="32" s="1"/>
  <c r="J74" i="32"/>
  <c r="S73" i="32"/>
  <c r="R73" i="32"/>
  <c r="N73" i="32"/>
  <c r="P73" i="32" s="1"/>
  <c r="L73" i="32"/>
  <c r="K73" i="32"/>
  <c r="O73" i="32" s="1"/>
  <c r="J73" i="32"/>
  <c r="S72" i="32"/>
  <c r="R72" i="32"/>
  <c r="X72" i="32" s="1"/>
  <c r="N72" i="32"/>
  <c r="P72" i="32" s="1"/>
  <c r="L72" i="32"/>
  <c r="K72" i="32"/>
  <c r="O72" i="32" s="1"/>
  <c r="J72" i="32"/>
  <c r="S71" i="32"/>
  <c r="R71" i="32"/>
  <c r="X71" i="32" s="1"/>
  <c r="N71" i="32"/>
  <c r="K71" i="32"/>
  <c r="O71" i="32" s="1"/>
  <c r="J71" i="32"/>
  <c r="G71" i="32"/>
  <c r="L71" i="32" s="1"/>
  <c r="S70" i="32"/>
  <c r="R70" i="32"/>
  <c r="X70" i="32" s="1"/>
  <c r="N70" i="32"/>
  <c r="T70" i="32" s="1"/>
  <c r="K70" i="32"/>
  <c r="O70" i="32" s="1"/>
  <c r="J70" i="32"/>
  <c r="G70" i="32"/>
  <c r="L70" i="32" s="1"/>
  <c r="S69" i="32"/>
  <c r="R69" i="32"/>
  <c r="X69" i="32" s="1"/>
  <c r="N69" i="32"/>
  <c r="K69" i="32"/>
  <c r="O69" i="32" s="1"/>
  <c r="J69" i="32"/>
  <c r="G69" i="32"/>
  <c r="L69" i="32" s="1"/>
  <c r="S68" i="32"/>
  <c r="R68" i="32"/>
  <c r="N68" i="32"/>
  <c r="K68" i="32"/>
  <c r="O68" i="32" s="1"/>
  <c r="J68" i="32"/>
  <c r="G68" i="32"/>
  <c r="L68" i="32" s="1"/>
  <c r="S67" i="32"/>
  <c r="R67" i="32"/>
  <c r="X67" i="32" s="1"/>
  <c r="N67" i="32"/>
  <c r="K67" i="32"/>
  <c r="O67" i="32" s="1"/>
  <c r="J67" i="32"/>
  <c r="G67" i="32"/>
  <c r="L67" i="32" s="1"/>
  <c r="S66" i="32"/>
  <c r="R66" i="32"/>
  <c r="N66" i="32"/>
  <c r="K66" i="32"/>
  <c r="J66" i="32"/>
  <c r="O66" i="32" s="1"/>
  <c r="G66" i="32"/>
  <c r="L66" i="32" s="1"/>
  <c r="V66" i="32" s="1"/>
  <c r="X66" i="32" s="1"/>
  <c r="S65" i="32"/>
  <c r="R65" i="32"/>
  <c r="N65" i="32"/>
  <c r="K65" i="32"/>
  <c r="J65" i="32"/>
  <c r="O65" i="32" s="1"/>
  <c r="G65" i="32"/>
  <c r="L65" i="32" s="1"/>
  <c r="V65" i="32" s="1"/>
  <c r="X65" i="32" s="1"/>
  <c r="S64" i="32"/>
  <c r="R64" i="32"/>
  <c r="N64" i="32"/>
  <c r="K64" i="32"/>
  <c r="J64" i="32"/>
  <c r="O64" i="32" s="1"/>
  <c r="G64" i="32"/>
  <c r="Q62" i="32"/>
  <c r="M62" i="32"/>
  <c r="L62" i="32"/>
  <c r="K62" i="32"/>
  <c r="I62" i="32"/>
  <c r="H62" i="32"/>
  <c r="G62" i="32"/>
  <c r="F62" i="32"/>
  <c r="S60" i="32"/>
  <c r="S62" i="32" s="1"/>
  <c r="R60" i="32"/>
  <c r="O60" i="32"/>
  <c r="O62" i="32" s="1"/>
  <c r="N60" i="32"/>
  <c r="N62" i="32" s="1"/>
  <c r="Q58" i="32"/>
  <c r="M58" i="32"/>
  <c r="I58" i="32"/>
  <c r="J58" i="32" s="1"/>
  <c r="H58" i="32"/>
  <c r="F58" i="32"/>
  <c r="S57" i="32"/>
  <c r="R57" i="32"/>
  <c r="X57" i="32" s="1"/>
  <c r="N57" i="32"/>
  <c r="K57" i="32"/>
  <c r="O57" i="32" s="1"/>
  <c r="J57" i="32"/>
  <c r="G57" i="32"/>
  <c r="L57" i="32" s="1"/>
  <c r="S56" i="32"/>
  <c r="S58" i="32" s="1"/>
  <c r="R56" i="32"/>
  <c r="R58" i="32" s="1"/>
  <c r="N56" i="32"/>
  <c r="N58" i="32" s="1"/>
  <c r="K56" i="32"/>
  <c r="J56" i="32"/>
  <c r="G56" i="32"/>
  <c r="G58" i="32" s="1"/>
  <c r="Q54" i="32"/>
  <c r="M54" i="32"/>
  <c r="I54" i="32"/>
  <c r="H54" i="32"/>
  <c r="F54" i="32"/>
  <c r="S53" i="32"/>
  <c r="R53" i="32"/>
  <c r="N53" i="32"/>
  <c r="L53" i="32"/>
  <c r="K53" i="32"/>
  <c r="O53" i="32" s="1"/>
  <c r="J53" i="32"/>
  <c r="S52" i="32"/>
  <c r="R52" i="32"/>
  <c r="X52" i="32" s="1"/>
  <c r="N52" i="32"/>
  <c r="K52" i="32"/>
  <c r="O52" i="32" s="1"/>
  <c r="J52" i="32"/>
  <c r="G52" i="32"/>
  <c r="L52" i="32" s="1"/>
  <c r="S51" i="32"/>
  <c r="R51" i="32"/>
  <c r="X51" i="32" s="1"/>
  <c r="N51" i="32"/>
  <c r="K51" i="32"/>
  <c r="O51" i="32" s="1"/>
  <c r="J51" i="32"/>
  <c r="G51" i="32"/>
  <c r="L51" i="32" s="1"/>
  <c r="S50" i="32"/>
  <c r="R50" i="32"/>
  <c r="X50" i="32" s="1"/>
  <c r="N50" i="32"/>
  <c r="T50" i="32" s="1"/>
  <c r="K50" i="32"/>
  <c r="J50" i="32"/>
  <c r="G50" i="32"/>
  <c r="L50" i="32" s="1"/>
  <c r="S49" i="32"/>
  <c r="R49" i="32"/>
  <c r="T49" i="32" s="1"/>
  <c r="P49" i="32"/>
  <c r="O49" i="32"/>
  <c r="G49" i="32"/>
  <c r="Q47" i="32"/>
  <c r="M47" i="32"/>
  <c r="I47" i="32"/>
  <c r="H47" i="32"/>
  <c r="F47" i="32"/>
  <c r="S46" i="32"/>
  <c r="S47" i="32" s="1"/>
  <c r="R46" i="32"/>
  <c r="R47" i="32" s="1"/>
  <c r="N46" i="32"/>
  <c r="K46" i="32"/>
  <c r="O46" i="32" s="1"/>
  <c r="O47" i="32" s="1"/>
  <c r="J46" i="32"/>
  <c r="G46" i="32"/>
  <c r="G47" i="32" s="1"/>
  <c r="R44" i="32"/>
  <c r="M44" i="32"/>
  <c r="I44" i="32"/>
  <c r="H44" i="32"/>
  <c r="F44" i="32"/>
  <c r="S43" i="32"/>
  <c r="S44" i="32" s="1"/>
  <c r="N43" i="32"/>
  <c r="T43" i="32" s="1"/>
  <c r="T44" i="32" s="1"/>
  <c r="K43" i="32"/>
  <c r="K44" i="32" s="1"/>
  <c r="J43" i="32"/>
  <c r="G43" i="32"/>
  <c r="G44" i="32" s="1"/>
  <c r="Q41" i="32"/>
  <c r="M41" i="32"/>
  <c r="I41" i="32"/>
  <c r="H41" i="32"/>
  <c r="F41" i="32"/>
  <c r="S40" i="32"/>
  <c r="R40" i="32"/>
  <c r="T40" i="32" s="1"/>
  <c r="K40" i="32"/>
  <c r="J40" i="32"/>
  <c r="O40" i="32" s="1"/>
  <c r="G40" i="32"/>
  <c r="L40" i="32" s="1"/>
  <c r="S39" i="32"/>
  <c r="R39" i="32"/>
  <c r="T39" i="32" s="1"/>
  <c r="K39" i="32"/>
  <c r="J39" i="32"/>
  <c r="O39" i="32" s="1"/>
  <c r="G39" i="32"/>
  <c r="Q37" i="32"/>
  <c r="M37" i="32"/>
  <c r="L37" i="32"/>
  <c r="K37" i="32"/>
  <c r="I37" i="32"/>
  <c r="J37" i="32" s="1"/>
  <c r="H37" i="32"/>
  <c r="F37" i="32"/>
  <c r="S36" i="32"/>
  <c r="S37" i="32" s="1"/>
  <c r="R36" i="32"/>
  <c r="P36" i="32"/>
  <c r="P37" i="32" s="1"/>
  <c r="O36" i="32"/>
  <c r="O37" i="32" s="1"/>
  <c r="G36" i="32"/>
  <c r="G37" i="32" s="1"/>
  <c r="Q34" i="32"/>
  <c r="M34" i="32"/>
  <c r="I34" i="32"/>
  <c r="H34" i="32"/>
  <c r="F34" i="32"/>
  <c r="S33" i="32"/>
  <c r="R33" i="32"/>
  <c r="T33" i="32" s="1"/>
  <c r="K33" i="32"/>
  <c r="J33" i="32"/>
  <c r="O33" i="32" s="1"/>
  <c r="G33" i="32"/>
  <c r="L33" i="32" s="1"/>
  <c r="P33" i="32" s="1"/>
  <c r="S32" i="32"/>
  <c r="R32" i="32"/>
  <c r="T32" i="32" s="1"/>
  <c r="O32" i="32"/>
  <c r="K32" i="32"/>
  <c r="J32" i="32"/>
  <c r="G32" i="32"/>
  <c r="L32" i="32" s="1"/>
  <c r="V32" i="32" s="1"/>
  <c r="S31" i="32"/>
  <c r="R31" i="32"/>
  <c r="T31" i="32" s="1"/>
  <c r="K31" i="32"/>
  <c r="J31" i="32"/>
  <c r="O31" i="32" s="1"/>
  <c r="G31" i="32"/>
  <c r="L31" i="32" s="1"/>
  <c r="L34" i="32" s="1"/>
  <c r="S30" i="32"/>
  <c r="S34" i="32" s="1"/>
  <c r="R30" i="32"/>
  <c r="T30" i="32" s="1"/>
  <c r="P30" i="32"/>
  <c r="O30" i="32"/>
  <c r="G30" i="32"/>
  <c r="M28" i="32"/>
  <c r="I28" i="32"/>
  <c r="H28" i="32"/>
  <c r="F28" i="32"/>
  <c r="S27" i="32"/>
  <c r="R27" i="32"/>
  <c r="T27" i="32" s="1"/>
  <c r="K27" i="32"/>
  <c r="J27" i="32"/>
  <c r="O27" i="32" s="1"/>
  <c r="G27" i="32"/>
  <c r="L27" i="32" s="1"/>
  <c r="S26" i="32"/>
  <c r="R26" i="32"/>
  <c r="T26" i="32" s="1"/>
  <c r="K26" i="32"/>
  <c r="J26" i="32"/>
  <c r="O26" i="32" s="1"/>
  <c r="G26" i="32"/>
  <c r="L26" i="32" s="1"/>
  <c r="V26" i="32" s="1"/>
  <c r="S25" i="32"/>
  <c r="R25" i="32"/>
  <c r="T25" i="32" s="1"/>
  <c r="K25" i="32"/>
  <c r="J25" i="32"/>
  <c r="O25" i="32" s="1"/>
  <c r="G25" i="32"/>
  <c r="L25" i="32" s="1"/>
  <c r="S24" i="32"/>
  <c r="R24" i="32"/>
  <c r="N24" i="32"/>
  <c r="K24" i="32"/>
  <c r="O24" i="32" s="1"/>
  <c r="J24" i="32"/>
  <c r="G24" i="32"/>
  <c r="L24" i="32" s="1"/>
  <c r="V24" i="32" s="1"/>
  <c r="S23" i="32"/>
  <c r="R23" i="32"/>
  <c r="T23" i="32" s="1"/>
  <c r="O23" i="32"/>
  <c r="K23" i="32"/>
  <c r="J23" i="32"/>
  <c r="G23" i="32"/>
  <c r="L23" i="32" s="1"/>
  <c r="V23" i="32" s="1"/>
  <c r="S22" i="32"/>
  <c r="R22" i="32"/>
  <c r="T22" i="32" s="1"/>
  <c r="K22" i="32"/>
  <c r="J22" i="32"/>
  <c r="O22" i="32" s="1"/>
  <c r="G22" i="32"/>
  <c r="L22" i="32" s="1"/>
  <c r="V22" i="32" s="1"/>
  <c r="X22" i="32" s="1"/>
  <c r="S21" i="32"/>
  <c r="R21" i="32"/>
  <c r="T21" i="32" s="1"/>
  <c r="K21" i="32"/>
  <c r="J21" i="32"/>
  <c r="O21" i="32" s="1"/>
  <c r="G21" i="32"/>
  <c r="L21" i="32" s="1"/>
  <c r="V21" i="32" s="1"/>
  <c r="S20" i="32"/>
  <c r="R20" i="32"/>
  <c r="T20" i="32" s="1"/>
  <c r="K20" i="32"/>
  <c r="J20" i="32"/>
  <c r="O20" i="32" s="1"/>
  <c r="G20" i="32"/>
  <c r="L20" i="32" s="1"/>
  <c r="V20" i="32" s="1"/>
  <c r="S19" i="32"/>
  <c r="R19" i="32"/>
  <c r="T19" i="32" s="1"/>
  <c r="K19" i="32"/>
  <c r="J19" i="32"/>
  <c r="O19" i="32" s="1"/>
  <c r="G19" i="32"/>
  <c r="L19" i="32" s="1"/>
  <c r="V19" i="32" s="1"/>
  <c r="S18" i="32"/>
  <c r="R18" i="32"/>
  <c r="T18" i="32" s="1"/>
  <c r="P18" i="32"/>
  <c r="O18" i="32"/>
  <c r="G18" i="32"/>
  <c r="S17" i="32"/>
  <c r="O17" i="32"/>
  <c r="N17" i="32"/>
  <c r="K17" i="32"/>
  <c r="J17" i="32"/>
  <c r="V17" i="32" s="1"/>
  <c r="X17" i="32" s="1"/>
  <c r="G17" i="32"/>
  <c r="L17" i="32" s="1"/>
  <c r="S16" i="32"/>
  <c r="R16" i="32"/>
  <c r="T16" i="32" s="1"/>
  <c r="P16" i="32"/>
  <c r="O16" i="32"/>
  <c r="G16" i="32"/>
  <c r="S15" i="32"/>
  <c r="R15" i="32"/>
  <c r="T15" i="32" s="1"/>
  <c r="P15" i="32"/>
  <c r="O15" i="32"/>
  <c r="G15" i="32"/>
  <c r="Q14" i="32"/>
  <c r="P14" i="32"/>
  <c r="O14" i="32"/>
  <c r="G14" i="32"/>
  <c r="Q12" i="32"/>
  <c r="M12" i="32"/>
  <c r="L12" i="32"/>
  <c r="I12" i="32"/>
  <c r="J12" i="32" s="1"/>
  <c r="H12" i="32"/>
  <c r="F12" i="32"/>
  <c r="S11" i="32"/>
  <c r="R11" i="32" s="1"/>
  <c r="T11" i="32" s="1"/>
  <c r="P11" i="32"/>
  <c r="O11" i="32"/>
  <c r="G11" i="32"/>
  <c r="S10" i="32"/>
  <c r="R10" i="32" s="1"/>
  <c r="T10" i="32" s="1"/>
  <c r="P10" i="32"/>
  <c r="O10" i="32"/>
  <c r="G10" i="32"/>
  <c r="S9" i="32"/>
  <c r="R9" i="32" s="1"/>
  <c r="T9" i="32" s="1"/>
  <c r="P9" i="32"/>
  <c r="O9" i="32"/>
  <c r="G9" i="32"/>
  <c r="S8" i="32"/>
  <c r="R8" i="32" s="1"/>
  <c r="T8" i="32" s="1"/>
  <c r="P8" i="32"/>
  <c r="O8" i="32"/>
  <c r="G8" i="32"/>
  <c r="S7" i="32"/>
  <c r="R7" i="32" s="1"/>
  <c r="T7" i="32" s="1"/>
  <c r="P7" i="32"/>
  <c r="O7" i="32"/>
  <c r="G7" i="32"/>
  <c r="S6" i="32"/>
  <c r="R6" i="32" s="1"/>
  <c r="T6" i="32" s="1"/>
  <c r="P6" i="32"/>
  <c r="O6" i="32"/>
  <c r="G6" i="32"/>
  <c r="S5" i="32"/>
  <c r="R5" i="32" s="1"/>
  <c r="T5" i="32" s="1"/>
  <c r="P5" i="32"/>
  <c r="O5" i="32"/>
  <c r="G5" i="32"/>
  <c r="S4" i="32"/>
  <c r="R4" i="32" s="1"/>
  <c r="T4" i="32" s="1"/>
  <c r="P4" i="32"/>
  <c r="O4" i="32"/>
  <c r="G4" i="32"/>
  <c r="S3" i="32"/>
  <c r="R3" i="32" s="1"/>
  <c r="T3" i="32" s="1"/>
  <c r="P3" i="32"/>
  <c r="O3" i="32"/>
  <c r="G3" i="32"/>
  <c r="J96" i="31"/>
  <c r="Q97" i="31"/>
  <c r="M97" i="31"/>
  <c r="I97" i="31"/>
  <c r="H97" i="31"/>
  <c r="F97" i="31"/>
  <c r="S96" i="31"/>
  <c r="N96" i="31"/>
  <c r="P96" i="31" s="1"/>
  <c r="O96" i="31"/>
  <c r="R96" i="31"/>
  <c r="AB119" i="35" l="1"/>
  <c r="S41" i="32"/>
  <c r="T95" i="32"/>
  <c r="R115" i="33"/>
  <c r="T99" i="33"/>
  <c r="T110" i="33" s="1"/>
  <c r="T112" i="33"/>
  <c r="X26" i="32"/>
  <c r="G115" i="33"/>
  <c r="X23" i="32"/>
  <c r="X32" i="32"/>
  <c r="O43" i="32"/>
  <c r="O44" i="32" s="1"/>
  <c r="H113" i="32"/>
  <c r="J54" i="32"/>
  <c r="P111" i="33"/>
  <c r="P112" i="33"/>
  <c r="X113" i="33"/>
  <c r="L46" i="32"/>
  <c r="P46" i="32" s="1"/>
  <c r="P47" i="32" s="1"/>
  <c r="P92" i="32"/>
  <c r="P94" i="32"/>
  <c r="T46" i="32"/>
  <c r="T47" i="32" s="1"/>
  <c r="T82" i="32"/>
  <c r="T83" i="32"/>
  <c r="T94" i="32"/>
  <c r="AF103" i="34"/>
  <c r="AF114" i="34" s="1"/>
  <c r="AB115" i="34"/>
  <c r="V119" i="34"/>
  <c r="P119" i="34"/>
  <c r="T119" i="34"/>
  <c r="AF115" i="34"/>
  <c r="AF119" i="34" s="1"/>
  <c r="X103" i="34"/>
  <c r="X114" i="34" s="1"/>
  <c r="X119" i="34"/>
  <c r="AB79" i="34"/>
  <c r="Z116" i="34"/>
  <c r="Z119" i="34" s="1"/>
  <c r="P82" i="32"/>
  <c r="T88" i="32"/>
  <c r="T53" i="32"/>
  <c r="P69" i="32"/>
  <c r="T92" i="32"/>
  <c r="W14" i="32"/>
  <c r="L115" i="33"/>
  <c r="O111" i="33"/>
  <c r="O115" i="33" s="1"/>
  <c r="AB39" i="33"/>
  <c r="AB41" i="33" s="1"/>
  <c r="AB111" i="33" s="1"/>
  <c r="Z41" i="33"/>
  <c r="Z99" i="33" s="1"/>
  <c r="Z110" i="33" s="1"/>
  <c r="N28" i="32"/>
  <c r="X8" i="32"/>
  <c r="P12" i="32"/>
  <c r="X19" i="32"/>
  <c r="X20" i="32"/>
  <c r="X21" i="32"/>
  <c r="X24" i="32"/>
  <c r="T65" i="32"/>
  <c r="T68" i="32"/>
  <c r="P70" i="32"/>
  <c r="F112" i="32"/>
  <c r="P85" i="32"/>
  <c r="P88" i="32"/>
  <c r="P90" i="32"/>
  <c r="X5" i="32"/>
  <c r="X15" i="32"/>
  <c r="W41" i="32"/>
  <c r="X28" i="33"/>
  <c r="X111" i="33" s="1"/>
  <c r="T24" i="32"/>
  <c r="P93" i="32"/>
  <c r="S78" i="32"/>
  <c r="T73" i="32"/>
  <c r="P75" i="32"/>
  <c r="H112" i="32"/>
  <c r="W58" i="32"/>
  <c r="T111" i="33"/>
  <c r="T115" i="33" s="1"/>
  <c r="AB64" i="33"/>
  <c r="Z78" i="33"/>
  <c r="T41" i="32"/>
  <c r="R41" i="32"/>
  <c r="P53" i="32"/>
  <c r="P99" i="33"/>
  <c r="P110" i="33" s="1"/>
  <c r="L99" i="33"/>
  <c r="L110" i="33" s="1"/>
  <c r="P113" i="33"/>
  <c r="V111" i="33"/>
  <c r="V78" i="33"/>
  <c r="X64" i="33"/>
  <c r="N115" i="33"/>
  <c r="P25" i="32"/>
  <c r="V25" i="32"/>
  <c r="X25" i="32" s="1"/>
  <c r="P20" i="32"/>
  <c r="P27" i="32"/>
  <c r="V27" i="32"/>
  <c r="X27" i="32" s="1"/>
  <c r="P40" i="32"/>
  <c r="V40" i="32"/>
  <c r="X40" i="32" s="1"/>
  <c r="X9" i="32"/>
  <c r="X49" i="32"/>
  <c r="X6" i="32"/>
  <c r="X56" i="32"/>
  <c r="X58" i="32" s="1"/>
  <c r="X92" i="32"/>
  <c r="X95" i="32"/>
  <c r="M111" i="32"/>
  <c r="P21" i="32"/>
  <c r="P24" i="32"/>
  <c r="P26" i="32"/>
  <c r="L43" i="32"/>
  <c r="P43" i="32" s="1"/>
  <c r="P44" i="32" s="1"/>
  <c r="N44" i="32"/>
  <c r="V44" i="32"/>
  <c r="K47" i="32"/>
  <c r="K78" i="32"/>
  <c r="P68" i="32"/>
  <c r="T75" i="32"/>
  <c r="M112" i="32"/>
  <c r="T84" i="32"/>
  <c r="T87" i="32"/>
  <c r="T93" i="32"/>
  <c r="X36" i="32"/>
  <c r="X37" i="32" s="1"/>
  <c r="X53" i="32"/>
  <c r="X73" i="32"/>
  <c r="T34" i="32"/>
  <c r="N37" i="32"/>
  <c r="J47" i="32"/>
  <c r="G54" i="32"/>
  <c r="G113" i="32" s="1"/>
  <c r="T57" i="32"/>
  <c r="O78" i="32"/>
  <c r="T71" i="32"/>
  <c r="T74" i="32"/>
  <c r="P76" i="32"/>
  <c r="P77" i="32"/>
  <c r="P80" i="32"/>
  <c r="T81" i="32"/>
  <c r="P91" i="32"/>
  <c r="G109" i="32"/>
  <c r="G114" i="32" s="1"/>
  <c r="X10" i="32"/>
  <c r="X18" i="32"/>
  <c r="P17" i="32"/>
  <c r="J44" i="32"/>
  <c r="M113" i="32"/>
  <c r="O50" i="32"/>
  <c r="O54" i="32" s="1"/>
  <c r="P71" i="32"/>
  <c r="P74" i="32"/>
  <c r="T77" i="32"/>
  <c r="Q112" i="32"/>
  <c r="P84" i="32"/>
  <c r="T85" i="32"/>
  <c r="T86" i="32"/>
  <c r="P87" i="32"/>
  <c r="P89" i="32"/>
  <c r="T90" i="32"/>
  <c r="T96" i="32"/>
  <c r="J97" i="32"/>
  <c r="X7" i="32"/>
  <c r="X11" i="32"/>
  <c r="X16" i="32"/>
  <c r="W34" i="32"/>
  <c r="X46" i="32"/>
  <c r="X47" i="32" s="1"/>
  <c r="H111" i="32"/>
  <c r="R54" i="32"/>
  <c r="T52" i="32"/>
  <c r="T67" i="32"/>
  <c r="T72" i="32"/>
  <c r="S97" i="32"/>
  <c r="S112" i="32" s="1"/>
  <c r="P95" i="32"/>
  <c r="X4" i="32"/>
  <c r="X30" i="32"/>
  <c r="V33" i="32"/>
  <c r="X33" i="32" s="1"/>
  <c r="X68" i="32"/>
  <c r="I99" i="32"/>
  <c r="I110" i="32" s="1"/>
  <c r="G28" i="32"/>
  <c r="P22" i="32"/>
  <c r="S54" i="32"/>
  <c r="S113" i="32" s="1"/>
  <c r="P52" i="32"/>
  <c r="T66" i="32"/>
  <c r="P67" i="32"/>
  <c r="G97" i="32"/>
  <c r="P83" i="32"/>
  <c r="T91" i="32"/>
  <c r="W28" i="32"/>
  <c r="V31" i="32"/>
  <c r="X60" i="32"/>
  <c r="X62" i="32" s="1"/>
  <c r="X88" i="32"/>
  <c r="X91" i="32"/>
  <c r="W97" i="32"/>
  <c r="U112" i="32"/>
  <c r="W78" i="32"/>
  <c r="V62" i="32"/>
  <c r="W54" i="32"/>
  <c r="W113" i="32" s="1"/>
  <c r="U113" i="32"/>
  <c r="V12" i="32"/>
  <c r="X3" i="32"/>
  <c r="W12" i="32"/>
  <c r="V97" i="32"/>
  <c r="V14" i="32"/>
  <c r="U28" i="32"/>
  <c r="U99" i="32" s="1"/>
  <c r="U110" i="32" s="1"/>
  <c r="V54" i="32"/>
  <c r="T12" i="32"/>
  <c r="O28" i="32"/>
  <c r="P19" i="32"/>
  <c r="K34" i="32"/>
  <c r="J34" i="32"/>
  <c r="R34" i="32"/>
  <c r="L47" i="32"/>
  <c r="F113" i="32"/>
  <c r="Q113" i="32"/>
  <c r="T51" i="32"/>
  <c r="N78" i="32"/>
  <c r="P65" i="32"/>
  <c r="T76" i="32"/>
  <c r="N97" i="32"/>
  <c r="I114" i="32"/>
  <c r="J114" i="32" s="1"/>
  <c r="J109" i="32"/>
  <c r="K28" i="32"/>
  <c r="J28" i="32"/>
  <c r="G34" i="32"/>
  <c r="K58" i="32"/>
  <c r="O56" i="32"/>
  <c r="O58" i="32" s="1"/>
  <c r="P66" i="32"/>
  <c r="L97" i="32"/>
  <c r="P81" i="32"/>
  <c r="K97" i="32"/>
  <c r="O85" i="32"/>
  <c r="O97" i="32" s="1"/>
  <c r="G12" i="32"/>
  <c r="K12" i="32"/>
  <c r="F111" i="32"/>
  <c r="F99" i="32"/>
  <c r="F110" i="32" s="1"/>
  <c r="Q28" i="32"/>
  <c r="Q99" i="32" s="1"/>
  <c r="Q110" i="32" s="1"/>
  <c r="S14" i="32"/>
  <c r="S28" i="32" s="1"/>
  <c r="R14" i="32"/>
  <c r="P31" i="32"/>
  <c r="P32" i="32"/>
  <c r="P50" i="32"/>
  <c r="L54" i="32"/>
  <c r="K54" i="32"/>
  <c r="P57" i="32"/>
  <c r="J62" i="32"/>
  <c r="I113" i="32"/>
  <c r="R97" i="32"/>
  <c r="T80" i="32"/>
  <c r="P86" i="32"/>
  <c r="I111" i="32"/>
  <c r="R62" i="32"/>
  <c r="T60" i="32"/>
  <c r="T62" i="32" s="1"/>
  <c r="G78" i="32"/>
  <c r="L64" i="32"/>
  <c r="V64" i="32" s="1"/>
  <c r="X64" i="32" s="1"/>
  <c r="L28" i="32"/>
  <c r="R37" i="32"/>
  <c r="T36" i="32"/>
  <c r="T37" i="32" s="1"/>
  <c r="K41" i="32"/>
  <c r="J41" i="32"/>
  <c r="T69" i="32"/>
  <c r="T89" i="32"/>
  <c r="N54" i="32"/>
  <c r="T54" i="32" s="1"/>
  <c r="P51" i="32"/>
  <c r="I112" i="32"/>
  <c r="J78" i="32"/>
  <c r="R12" i="32"/>
  <c r="L39" i="32"/>
  <c r="G41" i="32"/>
  <c r="P23" i="32"/>
  <c r="S12" i="32"/>
  <c r="T17" i="32"/>
  <c r="L56" i="32"/>
  <c r="T56" i="32"/>
  <c r="N12" i="32"/>
  <c r="M99" i="32"/>
  <c r="M110" i="32" s="1"/>
  <c r="O12" i="32"/>
  <c r="N47" i="32"/>
  <c r="T64" i="32"/>
  <c r="R78" i="32"/>
  <c r="H99" i="32"/>
  <c r="H110" i="32" s="1"/>
  <c r="J110" i="32" s="1"/>
  <c r="P60" i="32"/>
  <c r="P62" i="32" s="1"/>
  <c r="T96" i="31"/>
  <c r="O112" i="32" l="1"/>
  <c r="M115" i="32"/>
  <c r="P115" i="33"/>
  <c r="G112" i="32"/>
  <c r="R113" i="32"/>
  <c r="N112" i="32"/>
  <c r="X54" i="32"/>
  <c r="X113" i="32" s="1"/>
  <c r="AB116" i="34"/>
  <c r="AB119" i="34" s="1"/>
  <c r="AB103" i="34"/>
  <c r="AB114" i="34" s="1"/>
  <c r="AB78" i="33"/>
  <c r="Z112" i="33"/>
  <c r="J113" i="32"/>
  <c r="T97" i="32"/>
  <c r="F115" i="32"/>
  <c r="X97" i="32"/>
  <c r="H115" i="32"/>
  <c r="O113" i="32"/>
  <c r="Z111" i="33"/>
  <c r="J112" i="32"/>
  <c r="P28" i="32"/>
  <c r="Q111" i="32"/>
  <c r="V78" i="32"/>
  <c r="V112" i="32" s="1"/>
  <c r="T58" i="32"/>
  <c r="T113" i="32" s="1"/>
  <c r="X78" i="33"/>
  <c r="V112" i="33"/>
  <c r="V115" i="33" s="1"/>
  <c r="V99" i="33"/>
  <c r="V110" i="33" s="1"/>
  <c r="L41" i="32"/>
  <c r="V39" i="32"/>
  <c r="X12" i="32"/>
  <c r="X31" i="32"/>
  <c r="X34" i="32" s="1"/>
  <c r="V34" i="32"/>
  <c r="L44" i="32"/>
  <c r="K112" i="32"/>
  <c r="J99" i="32"/>
  <c r="P97" i="32"/>
  <c r="P54" i="32"/>
  <c r="K113" i="32"/>
  <c r="W112" i="32"/>
  <c r="V113" i="32"/>
  <c r="X14" i="32"/>
  <c r="X28" i="32" s="1"/>
  <c r="V28" i="32"/>
  <c r="X78" i="32"/>
  <c r="X112" i="32" s="1"/>
  <c r="U111" i="32"/>
  <c r="U115" i="32" s="1"/>
  <c r="W111" i="32"/>
  <c r="W99" i="32"/>
  <c r="W110" i="32" s="1"/>
  <c r="O41" i="32"/>
  <c r="N41" i="32"/>
  <c r="J111" i="32"/>
  <c r="I115" i="32"/>
  <c r="P39" i="32"/>
  <c r="P41" i="32" s="1"/>
  <c r="S111" i="32"/>
  <c r="S115" i="32" s="1"/>
  <c r="S99" i="32"/>
  <c r="S110" i="32" s="1"/>
  <c r="P34" i="32"/>
  <c r="O34" i="32"/>
  <c r="N34" i="32"/>
  <c r="T78" i="32"/>
  <c r="R112" i="32"/>
  <c r="T14" i="32"/>
  <c r="T28" i="32" s="1"/>
  <c r="T111" i="32" s="1"/>
  <c r="R28" i="32"/>
  <c r="R111" i="32" s="1"/>
  <c r="K111" i="32"/>
  <c r="K99" i="32"/>
  <c r="K110" i="32" s="1"/>
  <c r="G111" i="32"/>
  <c r="G99" i="32"/>
  <c r="G110" i="32" s="1"/>
  <c r="N113" i="32"/>
  <c r="P56" i="32"/>
  <c r="P58" i="32" s="1"/>
  <c r="L58" i="32"/>
  <c r="L113" i="32" s="1"/>
  <c r="L78" i="32"/>
  <c r="L112" i="32" s="1"/>
  <c r="P64" i="32"/>
  <c r="P78" i="32" s="1"/>
  <c r="Q115" i="32"/>
  <c r="Q62" i="31"/>
  <c r="N60" i="31"/>
  <c r="P60" i="31" s="1"/>
  <c r="O60" i="31"/>
  <c r="G115" i="32" l="1"/>
  <c r="N111" i="32"/>
  <c r="N115" i="32" s="1"/>
  <c r="J115" i="32"/>
  <c r="Z115" i="33"/>
  <c r="O99" i="32"/>
  <c r="O110" i="32" s="1"/>
  <c r="T112" i="32"/>
  <c r="T115" i="32" s="1"/>
  <c r="AB112" i="33"/>
  <c r="AB115" i="33" s="1"/>
  <c r="AB99" i="33"/>
  <c r="AB110" i="33" s="1"/>
  <c r="P112" i="32"/>
  <c r="R115" i="32"/>
  <c r="X112" i="33"/>
  <c r="X115" i="33" s="1"/>
  <c r="X99" i="33"/>
  <c r="X110" i="33" s="1"/>
  <c r="P113" i="32"/>
  <c r="L111" i="32"/>
  <c r="L115" i="32" s="1"/>
  <c r="K115" i="32"/>
  <c r="N99" i="32"/>
  <c r="N110" i="32" s="1"/>
  <c r="V41" i="32"/>
  <c r="V99" i="32" s="1"/>
  <c r="V110" i="32" s="1"/>
  <c r="X39" i="32"/>
  <c r="X41" i="32" s="1"/>
  <c r="X99" i="32" s="1"/>
  <c r="X110" i="32" s="1"/>
  <c r="W115" i="32"/>
  <c r="P99" i="32"/>
  <c r="P110" i="32" s="1"/>
  <c r="L99" i="32"/>
  <c r="L110" i="32" s="1"/>
  <c r="O111" i="32"/>
  <c r="O115" i="32" s="1"/>
  <c r="T99" i="32"/>
  <c r="T110" i="32" s="1"/>
  <c r="R99" i="32"/>
  <c r="R110" i="32" s="1"/>
  <c r="P111" i="32"/>
  <c r="T109" i="31"/>
  <c r="T114" i="31" s="1"/>
  <c r="S109" i="31"/>
  <c r="S114" i="31" s="1"/>
  <c r="R109" i="31"/>
  <c r="R114" i="31" s="1"/>
  <c r="Q109" i="31"/>
  <c r="Q114" i="31" s="1"/>
  <c r="S81" i="31"/>
  <c r="S82" i="31"/>
  <c r="S83" i="31"/>
  <c r="S84" i="31"/>
  <c r="S85" i="31"/>
  <c r="S86" i="31"/>
  <c r="S87" i="31"/>
  <c r="S88" i="31"/>
  <c r="S89" i="31"/>
  <c r="S90" i="31"/>
  <c r="S91" i="31"/>
  <c r="S92" i="31"/>
  <c r="S93" i="31"/>
  <c r="S94" i="31"/>
  <c r="S95" i="31"/>
  <c r="R81" i="31"/>
  <c r="R82" i="31"/>
  <c r="R83" i="31"/>
  <c r="R84" i="31"/>
  <c r="R85" i="31"/>
  <c r="R86" i="31"/>
  <c r="R87" i="31"/>
  <c r="R88" i="31"/>
  <c r="R89" i="31"/>
  <c r="R90" i="31"/>
  <c r="R91" i="31"/>
  <c r="R92" i="31"/>
  <c r="R93" i="31"/>
  <c r="R94" i="31"/>
  <c r="R95" i="31"/>
  <c r="S80" i="31"/>
  <c r="R80" i="31"/>
  <c r="Q78" i="31"/>
  <c r="S65" i="31"/>
  <c r="S66" i="31"/>
  <c r="S67" i="31"/>
  <c r="S68" i="31"/>
  <c r="S69" i="31"/>
  <c r="S70" i="31"/>
  <c r="S71" i="31"/>
  <c r="S72" i="31"/>
  <c r="S73" i="31"/>
  <c r="S74" i="31"/>
  <c r="S75" i="31"/>
  <c r="S76" i="31"/>
  <c r="S77" i="31"/>
  <c r="R65" i="31"/>
  <c r="R66" i="31"/>
  <c r="R67" i="31"/>
  <c r="R68" i="31"/>
  <c r="R69" i="31"/>
  <c r="R70" i="31"/>
  <c r="R71" i="31"/>
  <c r="R72" i="31"/>
  <c r="R73" i="31"/>
  <c r="R74" i="31"/>
  <c r="R75" i="31"/>
  <c r="R76" i="31"/>
  <c r="R77" i="31"/>
  <c r="S64" i="31"/>
  <c r="R64" i="31"/>
  <c r="S60" i="31"/>
  <c r="S62" i="31" s="1"/>
  <c r="Q58" i="31"/>
  <c r="S57" i="31"/>
  <c r="R57" i="31"/>
  <c r="S56" i="31"/>
  <c r="R56" i="31"/>
  <c r="Q54" i="31"/>
  <c r="S50" i="31"/>
  <c r="S51" i="31"/>
  <c r="S52" i="31"/>
  <c r="S53" i="31"/>
  <c r="R50" i="31"/>
  <c r="R51" i="31"/>
  <c r="R52" i="31"/>
  <c r="R53" i="31"/>
  <c r="S49" i="31"/>
  <c r="R49" i="31"/>
  <c r="Q47" i="31"/>
  <c r="S46" i="31"/>
  <c r="S47" i="31" s="1"/>
  <c r="S43" i="31"/>
  <c r="S44" i="31" s="1"/>
  <c r="R46" i="31"/>
  <c r="R47" i="31" s="1"/>
  <c r="R43" i="31"/>
  <c r="S40" i="31"/>
  <c r="R40" i="31"/>
  <c r="T40" i="31" s="1"/>
  <c r="S39" i="31"/>
  <c r="R39" i="31"/>
  <c r="Q41" i="31"/>
  <c r="S36" i="31"/>
  <c r="S37" i="31" s="1"/>
  <c r="R36" i="31"/>
  <c r="T36" i="31" s="1"/>
  <c r="T37" i="31" s="1"/>
  <c r="S31" i="31"/>
  <c r="S32" i="31"/>
  <c r="S33" i="31"/>
  <c r="S30" i="31"/>
  <c r="R31" i="31"/>
  <c r="T31" i="31" s="1"/>
  <c r="R32" i="31"/>
  <c r="T32" i="31" s="1"/>
  <c r="R33" i="31"/>
  <c r="R30" i="31"/>
  <c r="T30" i="31" s="1"/>
  <c r="Q37" i="31"/>
  <c r="Q34" i="31"/>
  <c r="S15" i="31"/>
  <c r="S16" i="31"/>
  <c r="S17" i="31"/>
  <c r="S18" i="31"/>
  <c r="S19" i="31"/>
  <c r="S20" i="31"/>
  <c r="S21" i="31"/>
  <c r="S22" i="31"/>
  <c r="S23" i="31"/>
  <c r="S24" i="31"/>
  <c r="S25" i="31"/>
  <c r="S26" i="31"/>
  <c r="S27" i="31"/>
  <c r="R15" i="31"/>
  <c r="T15" i="31" s="1"/>
  <c r="R16" i="31"/>
  <c r="T16" i="31" s="1"/>
  <c r="R17" i="31"/>
  <c r="R18" i="31"/>
  <c r="T18" i="31" s="1"/>
  <c r="R19" i="31"/>
  <c r="T19" i="31" s="1"/>
  <c r="R20" i="31"/>
  <c r="T20" i="31" s="1"/>
  <c r="R21" i="31"/>
  <c r="T21" i="31" s="1"/>
  <c r="R22" i="31"/>
  <c r="T22" i="31" s="1"/>
  <c r="R23" i="31"/>
  <c r="T23" i="31" s="1"/>
  <c r="R24" i="31"/>
  <c r="R25" i="31"/>
  <c r="T25" i="31" s="1"/>
  <c r="R26" i="31"/>
  <c r="T26" i="31" s="1"/>
  <c r="R27" i="31"/>
  <c r="T27" i="31" s="1"/>
  <c r="Q14" i="31"/>
  <c r="Q28" i="31" s="1"/>
  <c r="S4" i="31"/>
  <c r="R4" i="31" s="1"/>
  <c r="T4" i="31" s="1"/>
  <c r="S5" i="31"/>
  <c r="R5" i="31" s="1"/>
  <c r="T5" i="31" s="1"/>
  <c r="S6" i="31"/>
  <c r="R6" i="31" s="1"/>
  <c r="T6" i="31" s="1"/>
  <c r="S7" i="31"/>
  <c r="R7" i="31" s="1"/>
  <c r="T7" i="31" s="1"/>
  <c r="S8" i="31"/>
  <c r="R8" i="31" s="1"/>
  <c r="T8" i="31" s="1"/>
  <c r="S9" i="31"/>
  <c r="S10" i="31"/>
  <c r="R10" i="31" s="1"/>
  <c r="T10" i="31" s="1"/>
  <c r="S11" i="31"/>
  <c r="R11" i="31" s="1"/>
  <c r="T11" i="31" s="1"/>
  <c r="S3" i="31"/>
  <c r="R3" i="31" s="1"/>
  <c r="Q12" i="31"/>
  <c r="S58" i="31" l="1"/>
  <c r="S41" i="31"/>
  <c r="P115" i="32"/>
  <c r="R41" i="31"/>
  <c r="X111" i="32"/>
  <c r="X115" i="32" s="1"/>
  <c r="Q113" i="31"/>
  <c r="V111" i="32"/>
  <c r="V115" i="32" s="1"/>
  <c r="R97" i="31"/>
  <c r="R54" i="31"/>
  <c r="R78" i="31"/>
  <c r="S97" i="31"/>
  <c r="T39" i="31"/>
  <c r="T41" i="31" s="1"/>
  <c r="S54" i="31"/>
  <c r="S113" i="31" s="1"/>
  <c r="T49" i="31"/>
  <c r="S78" i="31"/>
  <c r="R34" i="31"/>
  <c r="S12" i="31"/>
  <c r="Q111" i="31"/>
  <c r="Q99" i="31"/>
  <c r="Q110" i="31" s="1"/>
  <c r="S34" i="31"/>
  <c r="R37" i="31"/>
  <c r="T33" i="31"/>
  <c r="T34" i="31" s="1"/>
  <c r="R58" i="31"/>
  <c r="S14" i="31"/>
  <c r="S28" i="31" s="1"/>
  <c r="Q112" i="31"/>
  <c r="R9" i="31"/>
  <c r="T9" i="31" s="1"/>
  <c r="R14" i="31"/>
  <c r="R60" i="31"/>
  <c r="T3" i="31"/>
  <c r="R112" i="31" l="1"/>
  <c r="Q115" i="31"/>
  <c r="S112" i="31"/>
  <c r="S99" i="31"/>
  <c r="S110" i="31" s="1"/>
  <c r="S111" i="31"/>
  <c r="T12" i="31"/>
  <c r="T60" i="31"/>
  <c r="T62" i="31" s="1"/>
  <c r="R62" i="31"/>
  <c r="R113" i="31" s="1"/>
  <c r="T14" i="31"/>
  <c r="R28" i="31"/>
  <c r="R12" i="31"/>
  <c r="P62" i="31"/>
  <c r="O62" i="31"/>
  <c r="N62" i="31"/>
  <c r="M62" i="31"/>
  <c r="L62" i="31"/>
  <c r="K62" i="31"/>
  <c r="I62" i="31"/>
  <c r="H62" i="31"/>
  <c r="G62" i="31"/>
  <c r="F62" i="31"/>
  <c r="P109" i="31"/>
  <c r="P114" i="31" s="1"/>
  <c r="O109" i="31"/>
  <c r="O114" i="31" s="1"/>
  <c r="N109" i="31"/>
  <c r="N114" i="31" s="1"/>
  <c r="M109" i="31"/>
  <c r="M114" i="31" s="1"/>
  <c r="L109" i="31"/>
  <c r="L114" i="31" s="1"/>
  <c r="K109" i="31"/>
  <c r="K114" i="31" s="1"/>
  <c r="I109" i="31"/>
  <c r="I114" i="31" s="1"/>
  <c r="H109" i="31"/>
  <c r="H114" i="31" s="1"/>
  <c r="F109" i="31"/>
  <c r="F114" i="31" s="1"/>
  <c r="J108" i="31"/>
  <c r="J107" i="31"/>
  <c r="G107" i="31"/>
  <c r="J106" i="31"/>
  <c r="G106" i="31"/>
  <c r="J105" i="31"/>
  <c r="G105" i="31"/>
  <c r="J104" i="31"/>
  <c r="J103" i="31"/>
  <c r="J102" i="31"/>
  <c r="J101" i="31"/>
  <c r="N95" i="31"/>
  <c r="T95" i="31" s="1"/>
  <c r="K95" i="31"/>
  <c r="O95" i="31" s="1"/>
  <c r="J95" i="31"/>
  <c r="G95" i="31"/>
  <c r="L95" i="31" s="1"/>
  <c r="N94" i="31"/>
  <c r="T94" i="31" s="1"/>
  <c r="L94" i="31"/>
  <c r="K94" i="31"/>
  <c r="O94" i="31" s="1"/>
  <c r="J94" i="31"/>
  <c r="N93" i="31"/>
  <c r="T93" i="31" s="1"/>
  <c r="L93" i="31"/>
  <c r="K93" i="31"/>
  <c r="O93" i="31" s="1"/>
  <c r="J93" i="31"/>
  <c r="N92" i="31"/>
  <c r="T92" i="31" s="1"/>
  <c r="L92" i="31"/>
  <c r="K92" i="31"/>
  <c r="O92" i="31" s="1"/>
  <c r="J92" i="31"/>
  <c r="N91" i="31"/>
  <c r="T91" i="31" s="1"/>
  <c r="K91" i="31"/>
  <c r="O91" i="31" s="1"/>
  <c r="J91" i="31"/>
  <c r="G91" i="31"/>
  <c r="L91" i="31" s="1"/>
  <c r="N90" i="31"/>
  <c r="T90" i="31" s="1"/>
  <c r="K90" i="31"/>
  <c r="O90" i="31" s="1"/>
  <c r="J90" i="31"/>
  <c r="G90" i="31"/>
  <c r="L90" i="31" s="1"/>
  <c r="N89" i="31"/>
  <c r="T89" i="31" s="1"/>
  <c r="K89" i="31"/>
  <c r="O89" i="31" s="1"/>
  <c r="J89" i="31"/>
  <c r="G89" i="31"/>
  <c r="L89" i="31" s="1"/>
  <c r="N88" i="31"/>
  <c r="T88" i="31" s="1"/>
  <c r="K88" i="31"/>
  <c r="O88" i="31" s="1"/>
  <c r="J88" i="31"/>
  <c r="G88" i="31"/>
  <c r="L88" i="31" s="1"/>
  <c r="N87" i="31"/>
  <c r="T87" i="31" s="1"/>
  <c r="K87" i="31"/>
  <c r="O87" i="31" s="1"/>
  <c r="J87" i="31"/>
  <c r="G87" i="31"/>
  <c r="L87" i="31" s="1"/>
  <c r="N86" i="31"/>
  <c r="T86" i="31" s="1"/>
  <c r="K86" i="31"/>
  <c r="O86" i="31" s="1"/>
  <c r="J86" i="31"/>
  <c r="G86" i="31"/>
  <c r="L86" i="31" s="1"/>
  <c r="N85" i="31"/>
  <c r="T85" i="31" s="1"/>
  <c r="K85" i="31"/>
  <c r="O85" i="31" s="1"/>
  <c r="J85" i="31"/>
  <c r="G85" i="31"/>
  <c r="L85" i="31" s="1"/>
  <c r="N84" i="31"/>
  <c r="T84" i="31" s="1"/>
  <c r="L84" i="31"/>
  <c r="K84" i="31"/>
  <c r="O84" i="31" s="1"/>
  <c r="J84" i="31"/>
  <c r="N83" i="31"/>
  <c r="T83" i="31" s="1"/>
  <c r="L83" i="31"/>
  <c r="K83" i="31"/>
  <c r="O83" i="31" s="1"/>
  <c r="J83" i="31"/>
  <c r="N82" i="31"/>
  <c r="T82" i="31" s="1"/>
  <c r="L82" i="31"/>
  <c r="K82" i="31"/>
  <c r="O82" i="31" s="1"/>
  <c r="J82" i="31"/>
  <c r="N81" i="31"/>
  <c r="T81" i="31" s="1"/>
  <c r="K81" i="31"/>
  <c r="O81" i="31" s="1"/>
  <c r="J81" i="31"/>
  <c r="G81" i="31"/>
  <c r="N80" i="31"/>
  <c r="L80" i="31"/>
  <c r="K80" i="31"/>
  <c r="J80" i="31"/>
  <c r="M78" i="31"/>
  <c r="I78" i="31"/>
  <c r="H78" i="31"/>
  <c r="F78" i="31"/>
  <c r="O77" i="31"/>
  <c r="N77" i="31"/>
  <c r="T77" i="31" s="1"/>
  <c r="L77" i="31"/>
  <c r="K77" i="31"/>
  <c r="J77" i="31"/>
  <c r="N76" i="31"/>
  <c r="T76" i="31" s="1"/>
  <c r="K76" i="31"/>
  <c r="O76" i="31" s="1"/>
  <c r="J76" i="31"/>
  <c r="G76" i="31"/>
  <c r="L76" i="31" s="1"/>
  <c r="O75" i="31"/>
  <c r="N75" i="31"/>
  <c r="T75" i="31" s="1"/>
  <c r="L75" i="31"/>
  <c r="K75" i="31"/>
  <c r="J75" i="31"/>
  <c r="N74" i="31"/>
  <c r="T74" i="31" s="1"/>
  <c r="L74" i="31"/>
  <c r="K74" i="31"/>
  <c r="O74" i="31" s="1"/>
  <c r="J74" i="31"/>
  <c r="N73" i="31"/>
  <c r="T73" i="31" s="1"/>
  <c r="L73" i="31"/>
  <c r="K73" i="31"/>
  <c r="O73" i="31" s="1"/>
  <c r="J73" i="31"/>
  <c r="N72" i="31"/>
  <c r="T72" i="31" s="1"/>
  <c r="L72" i="31"/>
  <c r="K72" i="31"/>
  <c r="O72" i="31" s="1"/>
  <c r="J72" i="31"/>
  <c r="N71" i="31"/>
  <c r="T71" i="31" s="1"/>
  <c r="K71" i="31"/>
  <c r="O71" i="31" s="1"/>
  <c r="J71" i="31"/>
  <c r="G71" i="31"/>
  <c r="L71" i="31" s="1"/>
  <c r="N70" i="31"/>
  <c r="T70" i="31" s="1"/>
  <c r="K70" i="31"/>
  <c r="O70" i="31" s="1"/>
  <c r="J70" i="31"/>
  <c r="G70" i="31"/>
  <c r="L70" i="31" s="1"/>
  <c r="N69" i="31"/>
  <c r="T69" i="31" s="1"/>
  <c r="K69" i="31"/>
  <c r="O69" i="31" s="1"/>
  <c r="J69" i="31"/>
  <c r="G69" i="31"/>
  <c r="L69" i="31" s="1"/>
  <c r="N68" i="31"/>
  <c r="T68" i="31" s="1"/>
  <c r="K68" i="31"/>
  <c r="O68" i="31" s="1"/>
  <c r="J68" i="31"/>
  <c r="G68" i="31"/>
  <c r="L68" i="31" s="1"/>
  <c r="N67" i="31"/>
  <c r="T67" i="31" s="1"/>
  <c r="K67" i="31"/>
  <c r="O67" i="31" s="1"/>
  <c r="J67" i="31"/>
  <c r="G67" i="31"/>
  <c r="L67" i="31" s="1"/>
  <c r="N66" i="31"/>
  <c r="T66" i="31" s="1"/>
  <c r="K66" i="31"/>
  <c r="J66" i="31"/>
  <c r="O66" i="31" s="1"/>
  <c r="G66" i="31"/>
  <c r="L66" i="31" s="1"/>
  <c r="N65" i="31"/>
  <c r="T65" i="31" s="1"/>
  <c r="K65" i="31"/>
  <c r="J65" i="31"/>
  <c r="O65" i="31" s="1"/>
  <c r="G65" i="31"/>
  <c r="L65" i="31" s="1"/>
  <c r="N64" i="31"/>
  <c r="T64" i="31" s="1"/>
  <c r="K64" i="31"/>
  <c r="J64" i="31"/>
  <c r="O64" i="31" s="1"/>
  <c r="G64" i="31"/>
  <c r="M58" i="31"/>
  <c r="I58" i="31"/>
  <c r="H58" i="31"/>
  <c r="F58" i="31"/>
  <c r="N57" i="31"/>
  <c r="T57" i="31" s="1"/>
  <c r="K57" i="31"/>
  <c r="O57" i="31" s="1"/>
  <c r="J57" i="31"/>
  <c r="G57" i="31"/>
  <c r="L57" i="31" s="1"/>
  <c r="N56" i="31"/>
  <c r="T56" i="31" s="1"/>
  <c r="K56" i="31"/>
  <c r="O56" i="31" s="1"/>
  <c r="J56" i="31"/>
  <c r="G56" i="31"/>
  <c r="M54" i="31"/>
  <c r="I54" i="31"/>
  <c r="H54" i="31"/>
  <c r="F54" i="31"/>
  <c r="N53" i="31"/>
  <c r="T53" i="31" s="1"/>
  <c r="L53" i="31"/>
  <c r="K53" i="31"/>
  <c r="O53" i="31" s="1"/>
  <c r="J53" i="31"/>
  <c r="N52" i="31"/>
  <c r="T52" i="31" s="1"/>
  <c r="K52" i="31"/>
  <c r="O52" i="31" s="1"/>
  <c r="J52" i="31"/>
  <c r="G52" i="31"/>
  <c r="L52" i="31" s="1"/>
  <c r="N51" i="31"/>
  <c r="T51" i="31" s="1"/>
  <c r="K51" i="31"/>
  <c r="O51" i="31" s="1"/>
  <c r="J51" i="31"/>
  <c r="G51" i="31"/>
  <c r="L51" i="31" s="1"/>
  <c r="N50" i="31"/>
  <c r="T50" i="31" s="1"/>
  <c r="K50" i="31"/>
  <c r="O50" i="31" s="1"/>
  <c r="J50" i="31"/>
  <c r="G50" i="31"/>
  <c r="L50" i="31" s="1"/>
  <c r="P49" i="31"/>
  <c r="O49" i="31"/>
  <c r="G49" i="31"/>
  <c r="M47" i="31"/>
  <c r="I47" i="31"/>
  <c r="H47" i="31"/>
  <c r="F47" i="31"/>
  <c r="N46" i="31"/>
  <c r="T46" i="31" s="1"/>
  <c r="T47" i="31" s="1"/>
  <c r="K46" i="31"/>
  <c r="O46" i="31" s="1"/>
  <c r="O47" i="31" s="1"/>
  <c r="J46" i="31"/>
  <c r="G46" i="31"/>
  <c r="M44" i="31"/>
  <c r="I44" i="31"/>
  <c r="H44" i="31"/>
  <c r="R44" i="31" s="1"/>
  <c r="F44" i="31"/>
  <c r="N43" i="31"/>
  <c r="T43" i="31" s="1"/>
  <c r="T44" i="31" s="1"/>
  <c r="K43" i="31"/>
  <c r="O43" i="31" s="1"/>
  <c r="O44" i="31" s="1"/>
  <c r="J43" i="31"/>
  <c r="G43" i="31"/>
  <c r="M41" i="31"/>
  <c r="I41" i="31"/>
  <c r="H41" i="31"/>
  <c r="F41" i="31"/>
  <c r="K40" i="31"/>
  <c r="J40" i="31"/>
  <c r="O40" i="31" s="1"/>
  <c r="G40" i="31"/>
  <c r="L40" i="31" s="1"/>
  <c r="K39" i="31"/>
  <c r="J39" i="31"/>
  <c r="O39" i="31" s="1"/>
  <c r="G39" i="31"/>
  <c r="L39" i="31" s="1"/>
  <c r="M37" i="31"/>
  <c r="L37" i="31"/>
  <c r="K37" i="31"/>
  <c r="I37" i="31"/>
  <c r="H37" i="31"/>
  <c r="F37" i="31"/>
  <c r="P36" i="31"/>
  <c r="P37" i="31" s="1"/>
  <c r="O36" i="31"/>
  <c r="O37" i="31" s="1"/>
  <c r="G36" i="31"/>
  <c r="G37" i="31" s="1"/>
  <c r="M34" i="31"/>
  <c r="I34" i="31"/>
  <c r="H34" i="31"/>
  <c r="F34" i="31"/>
  <c r="K33" i="31"/>
  <c r="J33" i="31"/>
  <c r="O33" i="31" s="1"/>
  <c r="G33" i="31"/>
  <c r="L33" i="31" s="1"/>
  <c r="K32" i="31"/>
  <c r="J32" i="31"/>
  <c r="O32" i="31" s="1"/>
  <c r="G32" i="31"/>
  <c r="L32" i="31" s="1"/>
  <c r="K31" i="31"/>
  <c r="J31" i="31"/>
  <c r="O31" i="31" s="1"/>
  <c r="G31" i="31"/>
  <c r="P30" i="31"/>
  <c r="O30" i="31"/>
  <c r="G30" i="31"/>
  <c r="M28" i="31"/>
  <c r="I28" i="31"/>
  <c r="H28" i="31"/>
  <c r="F28" i="31"/>
  <c r="K27" i="31"/>
  <c r="J27" i="31"/>
  <c r="O27" i="31" s="1"/>
  <c r="G27" i="31"/>
  <c r="L27" i="31" s="1"/>
  <c r="K26" i="31"/>
  <c r="J26" i="31"/>
  <c r="O26" i="31" s="1"/>
  <c r="G26" i="31"/>
  <c r="L26" i="31" s="1"/>
  <c r="K25" i="31"/>
  <c r="J25" i="31"/>
  <c r="O25" i="31" s="1"/>
  <c r="G25" i="31"/>
  <c r="L25" i="31" s="1"/>
  <c r="N24" i="31"/>
  <c r="T24" i="31" s="1"/>
  <c r="K24" i="31"/>
  <c r="O24" i="31" s="1"/>
  <c r="J24" i="31"/>
  <c r="G24" i="31"/>
  <c r="L24" i="31" s="1"/>
  <c r="K23" i="31"/>
  <c r="J23" i="31"/>
  <c r="O23" i="31" s="1"/>
  <c r="G23" i="31"/>
  <c r="L23" i="31" s="1"/>
  <c r="K22" i="31"/>
  <c r="J22" i="31"/>
  <c r="O22" i="31" s="1"/>
  <c r="G22" i="31"/>
  <c r="L22" i="31" s="1"/>
  <c r="K21" i="31"/>
  <c r="J21" i="31"/>
  <c r="O21" i="31" s="1"/>
  <c r="G21" i="31"/>
  <c r="L21" i="31" s="1"/>
  <c r="K20" i="31"/>
  <c r="J20" i="31"/>
  <c r="O20" i="31" s="1"/>
  <c r="G20" i="31"/>
  <c r="L20" i="31" s="1"/>
  <c r="K19" i="31"/>
  <c r="J19" i="31"/>
  <c r="O19" i="31" s="1"/>
  <c r="G19" i="31"/>
  <c r="L19" i="31" s="1"/>
  <c r="P18" i="31"/>
  <c r="O18" i="31"/>
  <c r="G18" i="31"/>
  <c r="O17" i="31"/>
  <c r="N17" i="31"/>
  <c r="T17" i="31" s="1"/>
  <c r="K17" i="31"/>
  <c r="J17" i="31"/>
  <c r="G17" i="31"/>
  <c r="L17" i="31" s="1"/>
  <c r="P16" i="31"/>
  <c r="O16" i="31"/>
  <c r="G16" i="31"/>
  <c r="P15" i="31"/>
  <c r="O15" i="31"/>
  <c r="G15" i="31"/>
  <c r="P14" i="31"/>
  <c r="O14" i="31"/>
  <c r="G14" i="31"/>
  <c r="M12" i="31"/>
  <c r="L12" i="31"/>
  <c r="I12" i="31"/>
  <c r="H12" i="31"/>
  <c r="F12" i="31"/>
  <c r="P11" i="31"/>
  <c r="O11" i="31"/>
  <c r="G11" i="31"/>
  <c r="P10" i="31"/>
  <c r="O10" i="31"/>
  <c r="G10" i="31"/>
  <c r="P9" i="31"/>
  <c r="O9" i="31"/>
  <c r="G9" i="31"/>
  <c r="P8" i="31"/>
  <c r="O8" i="31"/>
  <c r="G8" i="31"/>
  <c r="P7" i="31"/>
  <c r="O7" i="31"/>
  <c r="G7" i="31"/>
  <c r="P6" i="31"/>
  <c r="O6" i="31"/>
  <c r="G6" i="31"/>
  <c r="P5" i="31"/>
  <c r="O5" i="31"/>
  <c r="G5" i="31"/>
  <c r="P4" i="31"/>
  <c r="O4" i="31"/>
  <c r="G4" i="31"/>
  <c r="P3" i="31"/>
  <c r="O3" i="31"/>
  <c r="G3" i="31"/>
  <c r="N24" i="30"/>
  <c r="N104" i="30"/>
  <c r="N109" i="30" s="1"/>
  <c r="M54" i="30"/>
  <c r="F99" i="31" l="1"/>
  <c r="H113" i="31"/>
  <c r="M113" i="31"/>
  <c r="T58" i="31"/>
  <c r="S115" i="31"/>
  <c r="I113" i="31"/>
  <c r="T80" i="31"/>
  <c r="T97" i="31" s="1"/>
  <c r="N97" i="31"/>
  <c r="P88" i="31"/>
  <c r="H99" i="31"/>
  <c r="H110" i="31" s="1"/>
  <c r="I99" i="31"/>
  <c r="P53" i="31"/>
  <c r="L81" i="31"/>
  <c r="L97" i="31" s="1"/>
  <c r="G97" i="31"/>
  <c r="P87" i="31"/>
  <c r="R99" i="31"/>
  <c r="R110" i="31" s="1"/>
  <c r="M99" i="31"/>
  <c r="F113" i="31"/>
  <c r="O80" i="31"/>
  <c r="O97" i="31" s="1"/>
  <c r="K97" i="31"/>
  <c r="J28" i="31"/>
  <c r="T28" i="31"/>
  <c r="T111" i="31" s="1"/>
  <c r="P69" i="31"/>
  <c r="K34" i="31"/>
  <c r="R111" i="31"/>
  <c r="R115" i="31" s="1"/>
  <c r="J58" i="31"/>
  <c r="J44" i="31"/>
  <c r="P77" i="31"/>
  <c r="P57" i="31"/>
  <c r="P72" i="31"/>
  <c r="J62" i="31"/>
  <c r="N28" i="31"/>
  <c r="M111" i="31"/>
  <c r="P33" i="31"/>
  <c r="K41" i="31"/>
  <c r="P66" i="31"/>
  <c r="J37" i="31"/>
  <c r="P40" i="31"/>
  <c r="P86" i="31"/>
  <c r="P93" i="31"/>
  <c r="J97" i="31"/>
  <c r="P25" i="31"/>
  <c r="N47" i="31"/>
  <c r="P85" i="31"/>
  <c r="H111" i="31"/>
  <c r="O78" i="31"/>
  <c r="H112" i="31"/>
  <c r="P84" i="31"/>
  <c r="P92" i="31"/>
  <c r="P12" i="31"/>
  <c r="N37" i="31"/>
  <c r="J47" i="31"/>
  <c r="J113" i="31" s="1"/>
  <c r="P74" i="31"/>
  <c r="P95" i="31"/>
  <c r="N12" i="31"/>
  <c r="N44" i="31"/>
  <c r="K47" i="31"/>
  <c r="P73" i="31"/>
  <c r="G12" i="31"/>
  <c r="G28" i="31"/>
  <c r="P27" i="31"/>
  <c r="L41" i="31"/>
  <c r="J41" i="31"/>
  <c r="N41" i="31" s="1"/>
  <c r="K44" i="31"/>
  <c r="O58" i="31"/>
  <c r="K58" i="31"/>
  <c r="P75" i="31"/>
  <c r="P89" i="31"/>
  <c r="P22" i="31"/>
  <c r="P24" i="31"/>
  <c r="P32" i="31"/>
  <c r="P51" i="31"/>
  <c r="J54" i="31"/>
  <c r="N58" i="31"/>
  <c r="P65" i="31"/>
  <c r="P21" i="31"/>
  <c r="P26" i="31"/>
  <c r="K28" i="31"/>
  <c r="N54" i="31"/>
  <c r="T54" i="31" s="1"/>
  <c r="L54" i="31"/>
  <c r="K54" i="31"/>
  <c r="P70" i="31"/>
  <c r="G109" i="31"/>
  <c r="G114" i="31" s="1"/>
  <c r="P20" i="31"/>
  <c r="P68" i="31"/>
  <c r="K78" i="31"/>
  <c r="N78" i="31"/>
  <c r="T78" i="31" s="1"/>
  <c r="L28" i="31"/>
  <c r="G47" i="31"/>
  <c r="G113" i="31" s="1"/>
  <c r="L46" i="31"/>
  <c r="P52" i="31"/>
  <c r="G58" i="31"/>
  <c r="L56" i="31"/>
  <c r="G78" i="31"/>
  <c r="L64" i="31"/>
  <c r="L31" i="31"/>
  <c r="G34" i="31"/>
  <c r="J34" i="31"/>
  <c r="F111" i="31"/>
  <c r="O54" i="31"/>
  <c r="O28" i="31"/>
  <c r="P23" i="31"/>
  <c r="G54" i="31"/>
  <c r="P76" i="31"/>
  <c r="P67" i="31"/>
  <c r="P83" i="31"/>
  <c r="J114" i="31"/>
  <c r="K12" i="31"/>
  <c r="I111" i="31"/>
  <c r="J12" i="31"/>
  <c r="P39" i="31"/>
  <c r="I112" i="31"/>
  <c r="J78" i="31"/>
  <c r="P82" i="31"/>
  <c r="P90" i="31"/>
  <c r="P91" i="31"/>
  <c r="P94" i="31"/>
  <c r="J109" i="31"/>
  <c r="P17" i="31"/>
  <c r="P19" i="31"/>
  <c r="L43" i="31"/>
  <c r="G44" i="31"/>
  <c r="P71" i="31"/>
  <c r="P80" i="31"/>
  <c r="P81" i="31"/>
  <c r="G41" i="31"/>
  <c r="P50" i="31"/>
  <c r="O17" i="30"/>
  <c r="N77" i="30"/>
  <c r="N78" i="30"/>
  <c r="N79" i="30"/>
  <c r="N80" i="30"/>
  <c r="N81" i="30"/>
  <c r="N82" i="30"/>
  <c r="N83" i="30"/>
  <c r="N84" i="30"/>
  <c r="N85" i="30"/>
  <c r="N86" i="30"/>
  <c r="N87" i="30"/>
  <c r="N88" i="30"/>
  <c r="N89" i="30"/>
  <c r="N90" i="30"/>
  <c r="N91" i="30"/>
  <c r="N76" i="30"/>
  <c r="N72" i="30"/>
  <c r="N64" i="30"/>
  <c r="N65" i="30"/>
  <c r="N66" i="30"/>
  <c r="N67" i="30"/>
  <c r="N68" i="30"/>
  <c r="N69" i="30"/>
  <c r="N70" i="30"/>
  <c r="N63" i="30"/>
  <c r="N57" i="30"/>
  <c r="N56" i="30"/>
  <c r="N51" i="30"/>
  <c r="N52" i="30"/>
  <c r="N53" i="30"/>
  <c r="N50" i="30"/>
  <c r="N46" i="30"/>
  <c r="N43" i="30"/>
  <c r="T113" i="31" l="1"/>
  <c r="T99" i="31"/>
  <c r="T110" i="31" s="1"/>
  <c r="N112" i="31"/>
  <c r="O113" i="31"/>
  <c r="O12" i="31"/>
  <c r="J99" i="31"/>
  <c r="G99" i="31"/>
  <c r="G110" i="31" s="1"/>
  <c r="N113" i="31"/>
  <c r="P97" i="31"/>
  <c r="K113" i="31"/>
  <c r="K99" i="31"/>
  <c r="K110" i="31" s="1"/>
  <c r="T112" i="31"/>
  <c r="T115" i="31" s="1"/>
  <c r="O112" i="31"/>
  <c r="O41" i="31"/>
  <c r="P41" i="31"/>
  <c r="K112" i="31"/>
  <c r="J112" i="31"/>
  <c r="G112" i="31"/>
  <c r="P28" i="31"/>
  <c r="H115" i="31"/>
  <c r="G111" i="31"/>
  <c r="I110" i="31"/>
  <c r="J110" i="31" s="1"/>
  <c r="L34" i="31"/>
  <c r="P31" i="31"/>
  <c r="P34" i="31" s="1"/>
  <c r="L58" i="31"/>
  <c r="P56" i="31"/>
  <c r="P58" i="31" s="1"/>
  <c r="L44" i="31"/>
  <c r="P43" i="31"/>
  <c r="P44" i="31" s="1"/>
  <c r="J111" i="31"/>
  <c r="I115" i="31"/>
  <c r="K111" i="31"/>
  <c r="L47" i="31"/>
  <c r="P46" i="31"/>
  <c r="P47" i="31" s="1"/>
  <c r="P54" i="31"/>
  <c r="N34" i="31"/>
  <c r="N99" i="31" s="1"/>
  <c r="O34" i="31"/>
  <c r="L78" i="31"/>
  <c r="L112" i="31" s="1"/>
  <c r="P64" i="31"/>
  <c r="P78" i="31" s="1"/>
  <c r="N54" i="30"/>
  <c r="N58" i="30"/>
  <c r="N92" i="30"/>
  <c r="O71" i="30"/>
  <c r="O73" i="30"/>
  <c r="N61" i="30"/>
  <c r="N62" i="30"/>
  <c r="N71" i="30"/>
  <c r="N73" i="30"/>
  <c r="N60" i="30"/>
  <c r="N17" i="30"/>
  <c r="N74" i="30" l="1"/>
  <c r="L99" i="31"/>
  <c r="P99" i="31"/>
  <c r="P110" i="31" s="1"/>
  <c r="P113" i="31"/>
  <c r="L113" i="31"/>
  <c r="O99" i="31"/>
  <c r="O110" i="31" s="1"/>
  <c r="J115" i="31"/>
  <c r="O111" i="31"/>
  <c r="O115" i="31" s="1"/>
  <c r="P112" i="31"/>
  <c r="P111" i="31"/>
  <c r="K115" i="31"/>
  <c r="L110" i="31"/>
  <c r="L111" i="31"/>
  <c r="G115" i="31"/>
  <c r="N110" i="31"/>
  <c r="N111" i="31"/>
  <c r="N115" i="31" s="1"/>
  <c r="N28" i="30"/>
  <c r="N107" i="30"/>
  <c r="P104" i="30"/>
  <c r="P109" i="30" s="1"/>
  <c r="O104" i="30"/>
  <c r="O109" i="30" s="1"/>
  <c r="M104" i="30"/>
  <c r="M109" i="30" s="1"/>
  <c r="M92" i="30"/>
  <c r="M74" i="30"/>
  <c r="M58" i="30"/>
  <c r="P49" i="30"/>
  <c r="O49" i="30"/>
  <c r="M47" i="30"/>
  <c r="M44" i="30"/>
  <c r="M41" i="30"/>
  <c r="M37" i="30"/>
  <c r="P36" i="30"/>
  <c r="P37" i="30" s="1"/>
  <c r="O36" i="30"/>
  <c r="O37" i="30" s="1"/>
  <c r="M34" i="30"/>
  <c r="P30" i="30"/>
  <c r="O30" i="30"/>
  <c r="M28" i="30"/>
  <c r="P18" i="30"/>
  <c r="O18" i="30"/>
  <c r="P16" i="30"/>
  <c r="O16" i="30"/>
  <c r="P15" i="30"/>
  <c r="O15" i="30"/>
  <c r="P14" i="30"/>
  <c r="O14" i="30"/>
  <c r="M12" i="30"/>
  <c r="P11" i="30"/>
  <c r="O11" i="30"/>
  <c r="P10" i="30"/>
  <c r="O10" i="30"/>
  <c r="P9" i="30"/>
  <c r="O9" i="30"/>
  <c r="P8" i="30"/>
  <c r="O8" i="30"/>
  <c r="P7" i="30"/>
  <c r="O7" i="30"/>
  <c r="P6" i="30"/>
  <c r="O6" i="30"/>
  <c r="P5" i="30"/>
  <c r="O5" i="30"/>
  <c r="P4" i="30"/>
  <c r="O4" i="30"/>
  <c r="P3" i="30"/>
  <c r="O3" i="30"/>
  <c r="L104" i="30"/>
  <c r="L109" i="30" s="1"/>
  <c r="K104" i="30"/>
  <c r="K109" i="30" s="1"/>
  <c r="I104" i="30"/>
  <c r="I109" i="30" s="1"/>
  <c r="H104" i="30"/>
  <c r="H109" i="30" s="1"/>
  <c r="F104" i="30"/>
  <c r="F109" i="30" s="1"/>
  <c r="J103" i="30"/>
  <c r="J102" i="30"/>
  <c r="G102" i="30"/>
  <c r="J101" i="30"/>
  <c r="G101" i="30"/>
  <c r="J100" i="30"/>
  <c r="G100" i="30"/>
  <c r="J99" i="30"/>
  <c r="J98" i="30"/>
  <c r="J97" i="30"/>
  <c r="J96" i="30"/>
  <c r="I92" i="30"/>
  <c r="H92" i="30"/>
  <c r="F92" i="30"/>
  <c r="K91" i="30"/>
  <c r="O91" i="30" s="1"/>
  <c r="J91" i="30"/>
  <c r="G91" i="30"/>
  <c r="L91" i="30" s="1"/>
  <c r="P91" i="30" s="1"/>
  <c r="L90" i="30"/>
  <c r="P90" i="30" s="1"/>
  <c r="K90" i="30"/>
  <c r="O90" i="30" s="1"/>
  <c r="J90" i="30"/>
  <c r="L89" i="30"/>
  <c r="P89" i="30" s="1"/>
  <c r="K89" i="30"/>
  <c r="O89" i="30" s="1"/>
  <c r="J89" i="30"/>
  <c r="L88" i="30"/>
  <c r="P88" i="30" s="1"/>
  <c r="K88" i="30"/>
  <c r="O88" i="30" s="1"/>
  <c r="J88" i="30"/>
  <c r="K87" i="30"/>
  <c r="O87" i="30" s="1"/>
  <c r="J87" i="30"/>
  <c r="G87" i="30"/>
  <c r="L87" i="30" s="1"/>
  <c r="P87" i="30" s="1"/>
  <c r="K86" i="30"/>
  <c r="O86" i="30" s="1"/>
  <c r="J86" i="30"/>
  <c r="G86" i="30"/>
  <c r="L86" i="30" s="1"/>
  <c r="P86" i="30" s="1"/>
  <c r="K85" i="30"/>
  <c r="O85" i="30" s="1"/>
  <c r="J85" i="30"/>
  <c r="G85" i="30"/>
  <c r="L85" i="30" s="1"/>
  <c r="P85" i="30" s="1"/>
  <c r="K84" i="30"/>
  <c r="O84" i="30" s="1"/>
  <c r="J84" i="30"/>
  <c r="G84" i="30"/>
  <c r="L84" i="30" s="1"/>
  <c r="P84" i="30" s="1"/>
  <c r="L83" i="30"/>
  <c r="P83" i="30" s="1"/>
  <c r="K83" i="30"/>
  <c r="O83" i="30" s="1"/>
  <c r="J83" i="30"/>
  <c r="G83" i="30"/>
  <c r="K82" i="30"/>
  <c r="O82" i="30" s="1"/>
  <c r="J82" i="30"/>
  <c r="G82" i="30"/>
  <c r="L82" i="30" s="1"/>
  <c r="P82" i="30" s="1"/>
  <c r="K81" i="30"/>
  <c r="O81" i="30" s="1"/>
  <c r="J81" i="30"/>
  <c r="G81" i="30"/>
  <c r="L81" i="30" s="1"/>
  <c r="P81" i="30" s="1"/>
  <c r="L80" i="30"/>
  <c r="P80" i="30" s="1"/>
  <c r="K80" i="30"/>
  <c r="O80" i="30" s="1"/>
  <c r="J80" i="30"/>
  <c r="L79" i="30"/>
  <c r="P79" i="30" s="1"/>
  <c r="K79" i="30"/>
  <c r="O79" i="30" s="1"/>
  <c r="J79" i="30"/>
  <c r="L78" i="30"/>
  <c r="P78" i="30" s="1"/>
  <c r="K78" i="30"/>
  <c r="O78" i="30" s="1"/>
  <c r="J78" i="30"/>
  <c r="K77" i="30"/>
  <c r="J77" i="30"/>
  <c r="G77" i="30"/>
  <c r="L76" i="30"/>
  <c r="P76" i="30" s="1"/>
  <c r="K76" i="30"/>
  <c r="O76" i="30" s="1"/>
  <c r="J76" i="30"/>
  <c r="I74" i="30"/>
  <c r="H74" i="30"/>
  <c r="F74" i="30"/>
  <c r="L73" i="30"/>
  <c r="K73" i="30"/>
  <c r="J73" i="30"/>
  <c r="P73" i="30" s="1"/>
  <c r="K72" i="30"/>
  <c r="O72" i="30" s="1"/>
  <c r="J72" i="30"/>
  <c r="G72" i="30"/>
  <c r="L72" i="30" s="1"/>
  <c r="P72" i="30" s="1"/>
  <c r="L71" i="30"/>
  <c r="K71" i="30"/>
  <c r="J71" i="30"/>
  <c r="P71" i="30" s="1"/>
  <c r="L70" i="30"/>
  <c r="P70" i="30" s="1"/>
  <c r="K70" i="30"/>
  <c r="O70" i="30" s="1"/>
  <c r="J70" i="30"/>
  <c r="L69" i="30"/>
  <c r="P69" i="30" s="1"/>
  <c r="K69" i="30"/>
  <c r="O69" i="30" s="1"/>
  <c r="J69" i="30"/>
  <c r="L68" i="30"/>
  <c r="P68" i="30" s="1"/>
  <c r="K68" i="30"/>
  <c r="O68" i="30" s="1"/>
  <c r="J68" i="30"/>
  <c r="K67" i="30"/>
  <c r="O67" i="30" s="1"/>
  <c r="J67" i="30"/>
  <c r="G67" i="30"/>
  <c r="L67" i="30" s="1"/>
  <c r="P67" i="30" s="1"/>
  <c r="K66" i="30"/>
  <c r="O66" i="30" s="1"/>
  <c r="J66" i="30"/>
  <c r="G66" i="30"/>
  <c r="L66" i="30" s="1"/>
  <c r="P66" i="30" s="1"/>
  <c r="K65" i="30"/>
  <c r="O65" i="30" s="1"/>
  <c r="J65" i="30"/>
  <c r="G65" i="30"/>
  <c r="L65" i="30" s="1"/>
  <c r="P65" i="30" s="1"/>
  <c r="K64" i="30"/>
  <c r="O64" i="30" s="1"/>
  <c r="J64" i="30"/>
  <c r="G64" i="30"/>
  <c r="L64" i="30" s="1"/>
  <c r="P64" i="30" s="1"/>
  <c r="K63" i="30"/>
  <c r="O63" i="30" s="1"/>
  <c r="J63" i="30"/>
  <c r="G63" i="30"/>
  <c r="L63" i="30" s="1"/>
  <c r="P63" i="30" s="1"/>
  <c r="K62" i="30"/>
  <c r="J62" i="30"/>
  <c r="O62" i="30" s="1"/>
  <c r="G62" i="30"/>
  <c r="L62" i="30" s="1"/>
  <c r="K61" i="30"/>
  <c r="J61" i="30"/>
  <c r="O61" i="30" s="1"/>
  <c r="G61" i="30"/>
  <c r="L61" i="30" s="1"/>
  <c r="K60" i="30"/>
  <c r="J60" i="30"/>
  <c r="O60" i="30" s="1"/>
  <c r="G60" i="30"/>
  <c r="L60" i="30" s="1"/>
  <c r="I58" i="30"/>
  <c r="H58" i="30"/>
  <c r="F58" i="30"/>
  <c r="K57" i="30"/>
  <c r="O57" i="30" s="1"/>
  <c r="J57" i="30"/>
  <c r="G57" i="30"/>
  <c r="L57" i="30" s="1"/>
  <c r="P57" i="30" s="1"/>
  <c r="K56" i="30"/>
  <c r="J56" i="30"/>
  <c r="G56" i="30"/>
  <c r="I54" i="30"/>
  <c r="H54" i="30"/>
  <c r="F54" i="30"/>
  <c r="L53" i="30"/>
  <c r="P53" i="30" s="1"/>
  <c r="K53" i="30"/>
  <c r="O53" i="30" s="1"/>
  <c r="J53" i="30"/>
  <c r="K52" i="30"/>
  <c r="O52" i="30" s="1"/>
  <c r="J52" i="30"/>
  <c r="G52" i="30"/>
  <c r="L52" i="30" s="1"/>
  <c r="P52" i="30" s="1"/>
  <c r="K51" i="30"/>
  <c r="O51" i="30" s="1"/>
  <c r="J51" i="30"/>
  <c r="G51" i="30"/>
  <c r="L51" i="30" s="1"/>
  <c r="P51" i="30" s="1"/>
  <c r="K50" i="30"/>
  <c r="J50" i="30"/>
  <c r="G50" i="30"/>
  <c r="L50" i="30" s="1"/>
  <c r="P50" i="30" s="1"/>
  <c r="G49" i="30"/>
  <c r="I47" i="30"/>
  <c r="H47" i="30"/>
  <c r="F47" i="30"/>
  <c r="K46" i="30"/>
  <c r="O46" i="30" s="1"/>
  <c r="O47" i="30" s="1"/>
  <c r="J46" i="30"/>
  <c r="G46" i="30"/>
  <c r="G47" i="30" s="1"/>
  <c r="I44" i="30"/>
  <c r="H44" i="30"/>
  <c r="F44" i="30"/>
  <c r="K43" i="30"/>
  <c r="O43" i="30" s="1"/>
  <c r="O44" i="30" s="1"/>
  <c r="J43" i="30"/>
  <c r="G43" i="30"/>
  <c r="G44" i="30" s="1"/>
  <c r="I41" i="30"/>
  <c r="H41" i="30"/>
  <c r="F41" i="30"/>
  <c r="K40" i="30"/>
  <c r="J40" i="30"/>
  <c r="O40" i="30" s="1"/>
  <c r="G40" i="30"/>
  <c r="L40" i="30" s="1"/>
  <c r="K39" i="30"/>
  <c r="J39" i="30"/>
  <c r="O39" i="30" s="1"/>
  <c r="G39" i="30"/>
  <c r="I37" i="30"/>
  <c r="H37" i="30"/>
  <c r="F37" i="30"/>
  <c r="K37" i="30"/>
  <c r="G36" i="30"/>
  <c r="L37" i="30" s="1"/>
  <c r="I34" i="30"/>
  <c r="H34" i="30"/>
  <c r="F34" i="30"/>
  <c r="K33" i="30"/>
  <c r="J33" i="30"/>
  <c r="O33" i="30" s="1"/>
  <c r="G33" i="30"/>
  <c r="L33" i="30" s="1"/>
  <c r="K32" i="30"/>
  <c r="J32" i="30"/>
  <c r="O32" i="30" s="1"/>
  <c r="G32" i="30"/>
  <c r="L32" i="30" s="1"/>
  <c r="K31" i="30"/>
  <c r="J31" i="30"/>
  <c r="O31" i="30" s="1"/>
  <c r="G31" i="30"/>
  <c r="L31" i="30" s="1"/>
  <c r="G30" i="30"/>
  <c r="I28" i="30"/>
  <c r="H28" i="30"/>
  <c r="F28" i="30"/>
  <c r="K27" i="30"/>
  <c r="J27" i="30"/>
  <c r="O27" i="30" s="1"/>
  <c r="G27" i="30"/>
  <c r="L27" i="30" s="1"/>
  <c r="K26" i="30"/>
  <c r="J26" i="30"/>
  <c r="O26" i="30" s="1"/>
  <c r="G26" i="30"/>
  <c r="L26" i="30" s="1"/>
  <c r="K25" i="30"/>
  <c r="J25" i="30"/>
  <c r="O25" i="30" s="1"/>
  <c r="G25" i="30"/>
  <c r="L25" i="30" s="1"/>
  <c r="K24" i="30"/>
  <c r="O24" i="30" s="1"/>
  <c r="J24" i="30"/>
  <c r="G24" i="30"/>
  <c r="L24" i="30" s="1"/>
  <c r="P24" i="30" s="1"/>
  <c r="K23" i="30"/>
  <c r="J23" i="30"/>
  <c r="O23" i="30" s="1"/>
  <c r="G23" i="30"/>
  <c r="L23" i="30" s="1"/>
  <c r="K22" i="30"/>
  <c r="J22" i="30"/>
  <c r="O22" i="30" s="1"/>
  <c r="G22" i="30"/>
  <c r="L22" i="30" s="1"/>
  <c r="K21" i="30"/>
  <c r="J21" i="30"/>
  <c r="O21" i="30" s="1"/>
  <c r="G21" i="30"/>
  <c r="L21" i="30" s="1"/>
  <c r="K20" i="30"/>
  <c r="J20" i="30"/>
  <c r="O20" i="30" s="1"/>
  <c r="G20" i="30"/>
  <c r="L20" i="30" s="1"/>
  <c r="K19" i="30"/>
  <c r="J19" i="30"/>
  <c r="O19" i="30" s="1"/>
  <c r="G19" i="30"/>
  <c r="L19" i="30" s="1"/>
  <c r="G18" i="30"/>
  <c r="K17" i="30"/>
  <c r="J17" i="30"/>
  <c r="G17" i="30"/>
  <c r="L17" i="30" s="1"/>
  <c r="P17" i="30" s="1"/>
  <c r="G16" i="30"/>
  <c r="G15" i="30"/>
  <c r="G14" i="30"/>
  <c r="I12" i="30"/>
  <c r="H12" i="30"/>
  <c r="F12" i="30"/>
  <c r="G11" i="30"/>
  <c r="G10" i="30"/>
  <c r="G9" i="30"/>
  <c r="G8" i="30"/>
  <c r="G7" i="30"/>
  <c r="G6" i="30"/>
  <c r="G5" i="30"/>
  <c r="G4" i="30"/>
  <c r="L12" i="30"/>
  <c r="G3" i="30"/>
  <c r="F3" i="28"/>
  <c r="K3" i="28" s="1"/>
  <c r="I3" i="28"/>
  <c r="J3" i="28"/>
  <c r="F4" i="28"/>
  <c r="K4" i="28" s="1"/>
  <c r="I4" i="28"/>
  <c r="J4" i="28"/>
  <c r="F5" i="28"/>
  <c r="K5" i="28" s="1"/>
  <c r="I5" i="28"/>
  <c r="J5" i="28"/>
  <c r="F6" i="28"/>
  <c r="K6" i="28" s="1"/>
  <c r="I6" i="28"/>
  <c r="J6" i="28"/>
  <c r="F7" i="28"/>
  <c r="K7" i="28" s="1"/>
  <c r="I7" i="28"/>
  <c r="J7" i="28"/>
  <c r="F8" i="28"/>
  <c r="K8" i="28" s="1"/>
  <c r="I8" i="28"/>
  <c r="J8" i="28"/>
  <c r="F9" i="28"/>
  <c r="K9" i="28" s="1"/>
  <c r="I9" i="28"/>
  <c r="J9" i="28"/>
  <c r="F10" i="28"/>
  <c r="K10" i="28" s="1"/>
  <c r="I10" i="28"/>
  <c r="J10" i="28"/>
  <c r="F11" i="28"/>
  <c r="K11" i="28" s="1"/>
  <c r="I11" i="28"/>
  <c r="J11" i="28"/>
  <c r="E12" i="28"/>
  <c r="G12" i="28"/>
  <c r="H12" i="28"/>
  <c r="P22" i="30" l="1"/>
  <c r="P26" i="30"/>
  <c r="J92" i="30"/>
  <c r="G41" i="30"/>
  <c r="J37" i="30"/>
  <c r="P40" i="30"/>
  <c r="G58" i="30"/>
  <c r="P23" i="30"/>
  <c r="P27" i="30"/>
  <c r="J28" i="30"/>
  <c r="I12" i="28"/>
  <c r="P19" i="30"/>
  <c r="P21" i="30"/>
  <c r="P25" i="30"/>
  <c r="P61" i="30"/>
  <c r="J12" i="28"/>
  <c r="H106" i="30"/>
  <c r="P20" i="30"/>
  <c r="P31" i="30"/>
  <c r="L46" i="30"/>
  <c r="P46" i="30" s="1"/>
  <c r="P47" i="30" s="1"/>
  <c r="K41" i="30"/>
  <c r="O50" i="30"/>
  <c r="O54" i="30" s="1"/>
  <c r="J54" i="30"/>
  <c r="P60" i="30"/>
  <c r="I107" i="30"/>
  <c r="P32" i="30"/>
  <c r="K44" i="30"/>
  <c r="J58" i="30"/>
  <c r="P115" i="31"/>
  <c r="L115" i="31"/>
  <c r="P33" i="30"/>
  <c r="P62" i="30"/>
  <c r="J41" i="30"/>
  <c r="N41" i="30" s="1"/>
  <c r="L47" i="30"/>
  <c r="G28" i="30"/>
  <c r="K28" i="30"/>
  <c r="G92" i="30"/>
  <c r="K47" i="30"/>
  <c r="J44" i="30"/>
  <c r="N44" i="30"/>
  <c r="K74" i="30"/>
  <c r="F108" i="30"/>
  <c r="F107" i="30"/>
  <c r="K54" i="30"/>
  <c r="K58" i="30"/>
  <c r="O56" i="30"/>
  <c r="O58" i="30" s="1"/>
  <c r="O108" i="30" s="1"/>
  <c r="H107" i="30"/>
  <c r="G104" i="30"/>
  <c r="G109" i="30" s="1"/>
  <c r="L34" i="30"/>
  <c r="O28" i="30"/>
  <c r="O41" i="30"/>
  <c r="L74" i="30"/>
  <c r="G34" i="30"/>
  <c r="K34" i="30"/>
  <c r="G37" i="30"/>
  <c r="L39" i="30"/>
  <c r="L41" i="30" s="1"/>
  <c r="H108" i="30"/>
  <c r="N47" i="30"/>
  <c r="N108" i="30" s="1"/>
  <c r="L54" i="30"/>
  <c r="P54" i="30"/>
  <c r="K92" i="30"/>
  <c r="O77" i="30"/>
  <c r="O92" i="30" s="1"/>
  <c r="J109" i="30"/>
  <c r="G12" i="30"/>
  <c r="F94" i="30"/>
  <c r="F105" i="30" s="1"/>
  <c r="J47" i="30"/>
  <c r="G74" i="30"/>
  <c r="J104" i="30"/>
  <c r="J12" i="30"/>
  <c r="O12" i="30" s="1"/>
  <c r="P12" i="30"/>
  <c r="K12" i="30"/>
  <c r="N37" i="30"/>
  <c r="O74" i="30"/>
  <c r="M108" i="30"/>
  <c r="M106" i="30"/>
  <c r="M107" i="30"/>
  <c r="M94" i="30"/>
  <c r="N12" i="30"/>
  <c r="G107" i="30"/>
  <c r="I108" i="30"/>
  <c r="J34" i="30"/>
  <c r="O34" i="30" s="1"/>
  <c r="L77" i="30"/>
  <c r="P77" i="30" s="1"/>
  <c r="P92" i="30" s="1"/>
  <c r="H94" i="30"/>
  <c r="H105" i="30" s="1"/>
  <c r="F106" i="30"/>
  <c r="G54" i="30"/>
  <c r="G108" i="30" s="1"/>
  <c r="I94" i="30"/>
  <c r="L43" i="30"/>
  <c r="L56" i="30"/>
  <c r="J74" i="30"/>
  <c r="I106" i="30"/>
  <c r="L28" i="30"/>
  <c r="K12" i="28"/>
  <c r="F12" i="28"/>
  <c r="G94" i="30" l="1"/>
  <c r="G105" i="30" s="1"/>
  <c r="K108" i="30"/>
  <c r="P34" i="30"/>
  <c r="P28" i="30"/>
  <c r="G106" i="30"/>
  <c r="J107" i="30"/>
  <c r="H110" i="30"/>
  <c r="O107" i="30"/>
  <c r="P74" i="30"/>
  <c r="P107" i="30" s="1"/>
  <c r="L92" i="30"/>
  <c r="L107" i="30" s="1"/>
  <c r="F110" i="30"/>
  <c r="K107" i="30"/>
  <c r="J108" i="30"/>
  <c r="N34" i="30"/>
  <c r="N94" i="30" s="1"/>
  <c r="N105" i="30" s="1"/>
  <c r="L44" i="30"/>
  <c r="P43" i="30"/>
  <c r="P44" i="30" s="1"/>
  <c r="K94" i="30"/>
  <c r="K105" i="30" s="1"/>
  <c r="P39" i="30"/>
  <c r="P41" i="30" s="1"/>
  <c r="L58" i="30"/>
  <c r="L108" i="30" s="1"/>
  <c r="P56" i="30"/>
  <c r="P58" i="30" s="1"/>
  <c r="P108" i="30" s="1"/>
  <c r="K106" i="30"/>
  <c r="M110" i="30"/>
  <c r="M105" i="30"/>
  <c r="O94" i="30"/>
  <c r="O105" i="30" s="1"/>
  <c r="O106" i="30"/>
  <c r="I105" i="30"/>
  <c r="J105" i="30" s="1"/>
  <c r="J94" i="30"/>
  <c r="G110" i="30"/>
  <c r="L106" i="30"/>
  <c r="J106" i="30"/>
  <c r="I110" i="30"/>
  <c r="I77" i="28"/>
  <c r="I78" i="28"/>
  <c r="I79" i="28"/>
  <c r="I80" i="28"/>
  <c r="I81" i="28"/>
  <c r="I82" i="28"/>
  <c r="I83" i="28"/>
  <c r="I84" i="28"/>
  <c r="I85" i="28"/>
  <c r="I86" i="28"/>
  <c r="I87" i="28"/>
  <c r="I88" i="28"/>
  <c r="I89" i="28"/>
  <c r="I90" i="28"/>
  <c r="I91" i="28"/>
  <c r="I76" i="28"/>
  <c r="I61" i="28"/>
  <c r="I62" i="28"/>
  <c r="I63" i="28"/>
  <c r="I64" i="28"/>
  <c r="I65" i="28"/>
  <c r="I66" i="28"/>
  <c r="I67" i="28"/>
  <c r="I68" i="28"/>
  <c r="I69" i="28"/>
  <c r="I70" i="28"/>
  <c r="I71" i="28"/>
  <c r="I72" i="28"/>
  <c r="I73" i="28"/>
  <c r="I60" i="28"/>
  <c r="I57" i="28"/>
  <c r="I56" i="28"/>
  <c r="I50" i="28"/>
  <c r="I51" i="28"/>
  <c r="I52" i="28"/>
  <c r="I53" i="28"/>
  <c r="I49" i="28"/>
  <c r="I46" i="28"/>
  <c r="I43" i="28"/>
  <c r="I40" i="28"/>
  <c r="I39" i="28"/>
  <c r="I36" i="28"/>
  <c r="I31" i="28"/>
  <c r="I32" i="28"/>
  <c r="I33" i="28"/>
  <c r="I30" i="28"/>
  <c r="I15" i="28"/>
  <c r="I16" i="28"/>
  <c r="I17" i="28"/>
  <c r="I18" i="28"/>
  <c r="I19" i="28"/>
  <c r="I20" i="28"/>
  <c r="I21" i="28"/>
  <c r="I22" i="28"/>
  <c r="I23" i="28"/>
  <c r="I24" i="28"/>
  <c r="I25" i="28"/>
  <c r="I26" i="28"/>
  <c r="I27" i="28"/>
  <c r="I14" i="28"/>
  <c r="K78" i="28"/>
  <c r="K79" i="28"/>
  <c r="K80" i="28"/>
  <c r="K88" i="28"/>
  <c r="K89" i="28"/>
  <c r="K90" i="28"/>
  <c r="K76" i="28"/>
  <c r="K68" i="28"/>
  <c r="K69" i="28"/>
  <c r="K70" i="28"/>
  <c r="K71" i="28"/>
  <c r="K73" i="28"/>
  <c r="K53" i="28"/>
  <c r="J76" i="28"/>
  <c r="J77" i="28"/>
  <c r="J78" i="28"/>
  <c r="J79" i="28"/>
  <c r="J80" i="28"/>
  <c r="J81" i="28"/>
  <c r="J82" i="28"/>
  <c r="J83" i="28"/>
  <c r="J84" i="28"/>
  <c r="J85" i="28"/>
  <c r="J86" i="28"/>
  <c r="J87" i="28"/>
  <c r="J88" i="28"/>
  <c r="J89" i="28"/>
  <c r="J90" i="28"/>
  <c r="J91" i="28"/>
  <c r="J61" i="28"/>
  <c r="J62" i="28"/>
  <c r="J63" i="28"/>
  <c r="J64" i="28"/>
  <c r="J65" i="28"/>
  <c r="J66" i="28"/>
  <c r="J67" i="28"/>
  <c r="J68" i="28"/>
  <c r="J69" i="28"/>
  <c r="J70" i="28"/>
  <c r="J71" i="28"/>
  <c r="J72" i="28"/>
  <c r="J73" i="28"/>
  <c r="J60" i="28"/>
  <c r="J57" i="28"/>
  <c r="J56" i="28"/>
  <c r="J58" i="28" s="1"/>
  <c r="J50" i="28"/>
  <c r="J51" i="28"/>
  <c r="J52" i="28"/>
  <c r="J53" i="28"/>
  <c r="J49" i="28"/>
  <c r="J46" i="28"/>
  <c r="J47" i="28" s="1"/>
  <c r="J43" i="28"/>
  <c r="J44" i="28" s="1"/>
  <c r="J40" i="28"/>
  <c r="J39" i="28"/>
  <c r="J36" i="28"/>
  <c r="J37" i="28" s="1"/>
  <c r="J31" i="28"/>
  <c r="J32" i="28"/>
  <c r="J33" i="28"/>
  <c r="J30" i="28"/>
  <c r="J15" i="28"/>
  <c r="J16" i="28"/>
  <c r="J17" i="28"/>
  <c r="J18" i="28"/>
  <c r="J19" i="28"/>
  <c r="J20" i="28"/>
  <c r="J21" i="28"/>
  <c r="J22" i="28"/>
  <c r="J23" i="28"/>
  <c r="J24" i="28"/>
  <c r="J25" i="28"/>
  <c r="J26" i="28"/>
  <c r="J27" i="28"/>
  <c r="J14" i="28"/>
  <c r="J104" i="28"/>
  <c r="J109" i="28" s="1"/>
  <c r="N106" i="30" l="1"/>
  <c r="N110" i="30" s="1"/>
  <c r="J110" i="30"/>
  <c r="K110" i="30"/>
  <c r="O110" i="30"/>
  <c r="P94" i="30"/>
  <c r="P105" i="30" s="1"/>
  <c r="L110" i="30"/>
  <c r="L94" i="30"/>
  <c r="L105" i="30" s="1"/>
  <c r="P106" i="30"/>
  <c r="P110" i="30" s="1"/>
  <c r="J74" i="28"/>
  <c r="J92" i="28"/>
  <c r="J107" i="28" s="1"/>
  <c r="J54" i="28"/>
  <c r="J108" i="28" s="1"/>
  <c r="E104" i="29" l="1"/>
  <c r="E109" i="29" s="1"/>
  <c r="F102" i="29"/>
  <c r="F101" i="29"/>
  <c r="F100" i="29"/>
  <c r="E92" i="29"/>
  <c r="F91" i="29"/>
  <c r="F87" i="29"/>
  <c r="F86" i="29"/>
  <c r="F85" i="29"/>
  <c r="F84" i="29"/>
  <c r="F83" i="29"/>
  <c r="F82" i="29"/>
  <c r="F81" i="29"/>
  <c r="F77" i="29"/>
  <c r="E74" i="29"/>
  <c r="F72" i="29"/>
  <c r="F67" i="29"/>
  <c r="F66" i="29"/>
  <c r="F65" i="29"/>
  <c r="F64" i="29"/>
  <c r="F63" i="29"/>
  <c r="F62" i="29"/>
  <c r="F61" i="29"/>
  <c r="F60" i="29"/>
  <c r="E58" i="29"/>
  <c r="F57" i="29"/>
  <c r="F56" i="29"/>
  <c r="E54" i="29"/>
  <c r="E108" i="29" s="1"/>
  <c r="F52" i="29"/>
  <c r="F51" i="29"/>
  <c r="F50" i="29"/>
  <c r="F49" i="29"/>
  <c r="E47" i="29"/>
  <c r="F46" i="29"/>
  <c r="F47" i="29" s="1"/>
  <c r="E44" i="29"/>
  <c r="F43" i="29"/>
  <c r="F44" i="29" s="1"/>
  <c r="E41" i="29"/>
  <c r="F40" i="29"/>
  <c r="F39" i="29"/>
  <c r="F41" i="29" s="1"/>
  <c r="E37" i="29"/>
  <c r="F36" i="29"/>
  <c r="F37" i="29" s="1"/>
  <c r="E34" i="29"/>
  <c r="F33" i="29"/>
  <c r="F32" i="29"/>
  <c r="F31" i="29"/>
  <c r="F30" i="29"/>
  <c r="E28" i="29"/>
  <c r="F27" i="29"/>
  <c r="F26" i="29"/>
  <c r="F25" i="29"/>
  <c r="F24" i="29"/>
  <c r="F23" i="29"/>
  <c r="F22" i="29"/>
  <c r="F21" i="29"/>
  <c r="F20" i="29"/>
  <c r="F19" i="29"/>
  <c r="F18" i="29"/>
  <c r="F17" i="29"/>
  <c r="F16" i="29"/>
  <c r="F15" i="29"/>
  <c r="F14" i="29"/>
  <c r="E12" i="29"/>
  <c r="F11" i="29"/>
  <c r="F10" i="29"/>
  <c r="F9" i="29"/>
  <c r="F8" i="29"/>
  <c r="F7" i="29"/>
  <c r="F6" i="29"/>
  <c r="F5" i="29"/>
  <c r="F4" i="29"/>
  <c r="F3" i="29"/>
  <c r="F74" i="29" l="1"/>
  <c r="F58" i="29"/>
  <c r="F28" i="29"/>
  <c r="E94" i="29"/>
  <c r="E105" i="29" s="1"/>
  <c r="F34" i="29"/>
  <c r="E106" i="29"/>
  <c r="F104" i="29"/>
  <c r="F109" i="29" s="1"/>
  <c r="F12" i="29"/>
  <c r="E107" i="29"/>
  <c r="F54" i="29"/>
  <c r="F108" i="29" s="1"/>
  <c r="F92" i="29"/>
  <c r="F107" i="29" l="1"/>
  <c r="F94" i="29"/>
  <c r="F105" i="29" s="1"/>
  <c r="E110" i="29"/>
  <c r="F106" i="29"/>
  <c r="F110" i="29"/>
  <c r="I96" i="28"/>
  <c r="I97" i="28"/>
  <c r="I98" i="28"/>
  <c r="I99" i="28"/>
  <c r="I100" i="28"/>
  <c r="I101" i="28"/>
  <c r="I102" i="28"/>
  <c r="I103" i="28"/>
  <c r="H104" i="28"/>
  <c r="H109" i="28" s="1"/>
  <c r="G54" i="28"/>
  <c r="G104" i="28"/>
  <c r="G109" i="28" s="1"/>
  <c r="I109" i="28" l="1"/>
  <c r="I104" i="28"/>
  <c r="H92" i="28" l="1"/>
  <c r="H74" i="28"/>
  <c r="H58" i="28"/>
  <c r="H54" i="28"/>
  <c r="I54" i="28" s="1"/>
  <c r="H47" i="28"/>
  <c r="H44" i="28"/>
  <c r="H41" i="28"/>
  <c r="H37" i="28"/>
  <c r="H34" i="28"/>
  <c r="H28" i="28"/>
  <c r="G92" i="28"/>
  <c r="G74" i="28"/>
  <c r="G107" i="28" s="1"/>
  <c r="G58" i="28"/>
  <c r="G47" i="28"/>
  <c r="G44" i="28"/>
  <c r="G41" i="28"/>
  <c r="G37" i="28"/>
  <c r="G34" i="28"/>
  <c r="F30" i="28"/>
  <c r="K30" i="28" s="1"/>
  <c r="G28" i="28"/>
  <c r="G108" i="28" l="1"/>
  <c r="I74" i="28"/>
  <c r="I92" i="28"/>
  <c r="I47" i="28"/>
  <c r="I58" i="28"/>
  <c r="I44" i="28"/>
  <c r="H94" i="28"/>
  <c r="H108" i="28"/>
  <c r="H106" i="28"/>
  <c r="G94" i="28"/>
  <c r="G105" i="28" s="1"/>
  <c r="G106" i="28"/>
  <c r="I37" i="28"/>
  <c r="H107" i="28"/>
  <c r="I107" i="28" s="1"/>
  <c r="E92" i="28"/>
  <c r="E74" i="28"/>
  <c r="E58" i="28"/>
  <c r="E54" i="28"/>
  <c r="E44" i="28"/>
  <c r="E47" i="28"/>
  <c r="E37" i="28"/>
  <c r="E34" i="28"/>
  <c r="E28" i="28"/>
  <c r="G110" i="28" l="1"/>
  <c r="I108" i="28"/>
  <c r="I94" i="28"/>
  <c r="J34" i="28"/>
  <c r="I34" i="28"/>
  <c r="I28" i="28"/>
  <c r="J28" i="28"/>
  <c r="I106" i="28"/>
  <c r="H110" i="28"/>
  <c r="H105" i="28"/>
  <c r="I105" i="28" s="1"/>
  <c r="I110" i="28" l="1"/>
  <c r="E108" i="28"/>
  <c r="E104" i="28"/>
  <c r="E109" i="28" s="1"/>
  <c r="F102" i="28"/>
  <c r="F101" i="28"/>
  <c r="F100" i="28"/>
  <c r="F91" i="28"/>
  <c r="K91" i="28" s="1"/>
  <c r="F87" i="28"/>
  <c r="K87" i="28" s="1"/>
  <c r="F86" i="28"/>
  <c r="K86" i="28" s="1"/>
  <c r="F85" i="28"/>
  <c r="K85" i="28" s="1"/>
  <c r="F84" i="28"/>
  <c r="K84" i="28" s="1"/>
  <c r="F83" i="28"/>
  <c r="K83" i="28" s="1"/>
  <c r="F82" i="28"/>
  <c r="K82" i="28" s="1"/>
  <c r="F81" i="28"/>
  <c r="K81" i="28" s="1"/>
  <c r="F77" i="28"/>
  <c r="K77" i="28" s="1"/>
  <c r="F72" i="28"/>
  <c r="K72" i="28" s="1"/>
  <c r="F14" i="28"/>
  <c r="K14" i="28" s="1"/>
  <c r="F15" i="28"/>
  <c r="K15" i="28" s="1"/>
  <c r="F16" i="28"/>
  <c r="K16" i="28" s="1"/>
  <c r="F17" i="28"/>
  <c r="K17" i="28" s="1"/>
  <c r="F18" i="28"/>
  <c r="K18" i="28" s="1"/>
  <c r="F19" i="28"/>
  <c r="K19" i="28" s="1"/>
  <c r="F20" i="28"/>
  <c r="K20" i="28" s="1"/>
  <c r="F21" i="28"/>
  <c r="K21" i="28" s="1"/>
  <c r="F22" i="28"/>
  <c r="K22" i="28" s="1"/>
  <c r="F23" i="28"/>
  <c r="K23" i="28" s="1"/>
  <c r="F24" i="28"/>
  <c r="K24" i="28" s="1"/>
  <c r="F25" i="28"/>
  <c r="K25" i="28" s="1"/>
  <c r="F26" i="28"/>
  <c r="K26" i="28" s="1"/>
  <c r="F27" i="28"/>
  <c r="K27" i="28" s="1"/>
  <c r="F31" i="28"/>
  <c r="K31" i="28" s="1"/>
  <c r="F32" i="28"/>
  <c r="K32" i="28" s="1"/>
  <c r="F33" i="28"/>
  <c r="K33" i="28" s="1"/>
  <c r="F36" i="28"/>
  <c r="K36" i="28" s="1"/>
  <c r="F39" i="28"/>
  <c r="K39" i="28" s="1"/>
  <c r="F40" i="28"/>
  <c r="K40" i="28" s="1"/>
  <c r="E41" i="28"/>
  <c r="F43" i="28"/>
  <c r="F44" i="28" s="1"/>
  <c r="F46" i="28"/>
  <c r="F49" i="28"/>
  <c r="K49" i="28" s="1"/>
  <c r="F50" i="28"/>
  <c r="K50" i="28" s="1"/>
  <c r="F51" i="28"/>
  <c r="K51" i="28" s="1"/>
  <c r="F52" i="28"/>
  <c r="K52" i="28" s="1"/>
  <c r="F56" i="28"/>
  <c r="K56" i="28" s="1"/>
  <c r="F57" i="28"/>
  <c r="K57" i="28" s="1"/>
  <c r="F60" i="28"/>
  <c r="K60" i="28" s="1"/>
  <c r="F61" i="28"/>
  <c r="K61" i="28" s="1"/>
  <c r="F62" i="28"/>
  <c r="K62" i="28" s="1"/>
  <c r="F63" i="28"/>
  <c r="K63" i="28" s="1"/>
  <c r="F64" i="28"/>
  <c r="K64" i="28" s="1"/>
  <c r="F65" i="28"/>
  <c r="K65" i="28" s="1"/>
  <c r="F66" i="28"/>
  <c r="K66" i="28" s="1"/>
  <c r="F67" i="28"/>
  <c r="K67" i="28" s="1"/>
  <c r="K46" i="28" l="1"/>
  <c r="K47" i="28" s="1"/>
  <c r="K43" i="28"/>
  <c r="K44" i="28" s="1"/>
  <c r="E94" i="28"/>
  <c r="E105" i="28" s="1"/>
  <c r="J41" i="28"/>
  <c r="I41" i="28"/>
  <c r="E106" i="28"/>
  <c r="K92" i="28"/>
  <c r="F37" i="28"/>
  <c r="K37" i="28"/>
  <c r="F104" i="28"/>
  <c r="F109" i="28" s="1"/>
  <c r="K104" i="28"/>
  <c r="K109" i="28" s="1"/>
  <c r="K54" i="28"/>
  <c r="K34" i="28"/>
  <c r="K74" i="28"/>
  <c r="F54" i="28"/>
  <c r="F34" i="28"/>
  <c r="F58" i="28"/>
  <c r="K58" i="28"/>
  <c r="F47" i="28"/>
  <c r="F41" i="28"/>
  <c r="K41" i="28"/>
  <c r="F28" i="28"/>
  <c r="K28" i="28"/>
  <c r="F74" i="28"/>
  <c r="F92" i="28"/>
  <c r="E107" i="28"/>
  <c r="E110" i="28" l="1"/>
  <c r="J106" i="28"/>
  <c r="J110" i="28" s="1"/>
  <c r="J94" i="28"/>
  <c r="J105" i="28" s="1"/>
  <c r="K107" i="28"/>
  <c r="K106" i="28"/>
  <c r="K94" i="28"/>
  <c r="K105" i="28" s="1"/>
  <c r="K108" i="28"/>
  <c r="F106" i="28"/>
  <c r="F94" i="28"/>
  <c r="F105" i="28" s="1"/>
  <c r="F108" i="28"/>
  <c r="F107" i="28"/>
  <c r="F110" i="28" l="1"/>
  <c r="K110" i="28"/>
  <c r="F112" i="31"/>
  <c r="F115" i="31" s="1"/>
  <c r="F110" i="31"/>
  <c r="M112" i="31"/>
  <c r="M115" i="31" s="1"/>
  <c r="M110" i="31"/>
</calcChain>
</file>

<file path=xl/comments1.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59"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2.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59"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3.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59"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4.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63"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5.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63"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6.xml><?xml version="1.0" encoding="utf-8"?>
<comments xmlns="http://schemas.openxmlformats.org/spreadsheetml/2006/main">
  <authors>
    <author>Manolis Malamas</author>
    <author>tc={F3C3B54E-C3BA-4AEE-A024-E1B42BEE9FD7}</author>
  </authors>
  <commentList>
    <comment ref="A53" authorId="0" shapeId="0">
      <text>
        <r>
          <rPr>
            <b/>
            <sz val="9"/>
            <color indexed="81"/>
            <rFont val="Tahoma"/>
            <family val="2"/>
            <charset val="161"/>
          </rPr>
          <t>Manolis Malamas:</t>
        </r>
        <r>
          <rPr>
            <sz val="9"/>
            <color indexed="81"/>
            <rFont val="Tahoma"/>
            <family val="2"/>
            <charset val="161"/>
          </rPr>
          <t xml:space="preserve">
ΕΝΤΑΞΗ ΕΡΓΟΥ ΣΤΟ ΕΠ Β.ΑΙΓΑΙΟΥ 2014-2020 ΤΟΝ 2/2022</t>
        </r>
      </text>
    </comment>
    <comment ref="A63" authorId="1"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7.xml><?xml version="1.0" encoding="utf-8"?>
<comments xmlns="http://schemas.openxmlformats.org/spreadsheetml/2006/main">
  <authors>
    <author>tc={F3C3B54E-C3BA-4AEE-A024-E1B42BEE9FD7}</author>
  </authors>
  <commentList>
    <comment ref="A64" authorId="0"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comments8.xml><?xml version="1.0" encoding="utf-8"?>
<comments xmlns="http://schemas.openxmlformats.org/spreadsheetml/2006/main">
  <authors>
    <author>tc={F3C3B54E-C3BA-4AEE-A024-E1B42BEE9FD7}</author>
  </authors>
  <commentList>
    <comment ref="A64" authorId="0" shapeId="0">
      <text>
        <r>
          <rPr>
            <sz val="10"/>
            <rFont val="Arial Greek"/>
            <charset val="161"/>
          </rPr>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Στον Πίνακα Προεγκρίσεων που αποστείλαμε και ενέκρινε το Υπουργείο με την Απόφαση οι Προϋπολογισμοί διαφέρουν</t>
        </r>
      </text>
    </comment>
  </commentList>
</comments>
</file>

<file path=xl/sharedStrings.xml><?xml version="1.0" encoding="utf-8"?>
<sst xmlns="http://schemas.openxmlformats.org/spreadsheetml/2006/main" count="2348" uniqueCount="311">
  <si>
    <t>9349α</t>
  </si>
  <si>
    <t>ΣΑΕ 046 ΕΡΓΑ</t>
  </si>
  <si>
    <t>ΣΑΜ 046 ΜΕΛΕΤΕΣ</t>
  </si>
  <si>
    <t>9362α</t>
  </si>
  <si>
    <t>9362β</t>
  </si>
  <si>
    <t>9362γ</t>
  </si>
  <si>
    <t>9392α</t>
  </si>
  <si>
    <t>ΦΟΡΟΣ</t>
  </si>
  <si>
    <t>9392β</t>
  </si>
  <si>
    <t>9392γ</t>
  </si>
  <si>
    <t>9392δ</t>
  </si>
  <si>
    <t>9392ε</t>
  </si>
  <si>
    <t>9392ζ</t>
  </si>
  <si>
    <t>ΜΤΠΥ</t>
  </si>
  <si>
    <t>ΤΕΑΔΥ</t>
  </si>
  <si>
    <t>ΥΓ.ΠΕΡ</t>
  </si>
  <si>
    <t>ΣΥΝΟΛΟ ΚΡΑΤΗΣΕΩΝ</t>
  </si>
  <si>
    <t>9339β</t>
  </si>
  <si>
    <t>9339γ</t>
  </si>
  <si>
    <t>9329γ</t>
  </si>
  <si>
    <t>ΚΡΑΤΗΣΕΙΣ-ΑΝΤΙΚΡΙΖΟΜΕΝΟΙ</t>
  </si>
  <si>
    <t>ΣΥΝΟΛΟ ΣΑΕ046</t>
  </si>
  <si>
    <t>ΣΥΝΟΛΟ ΣΑΜ046</t>
  </si>
  <si>
    <t>9392η</t>
  </si>
  <si>
    <t xml:space="preserve">ΓΕΝΙΚΟ ΣΥΝΟΛΟ ΣΑΕ </t>
  </si>
  <si>
    <t>ΣΑΕ 546 ΕΡΓΑ</t>
  </si>
  <si>
    <t>ΣΥΝΟΛΟ ΣΑΕ546</t>
  </si>
  <si>
    <t>9329β</t>
  </si>
  <si>
    <t>9329δ</t>
  </si>
  <si>
    <t>9329ζ</t>
  </si>
  <si>
    <t>9329λ</t>
  </si>
  <si>
    <t>9329μ</t>
  </si>
  <si>
    <t>9329ν</t>
  </si>
  <si>
    <t>9329ξ</t>
  </si>
  <si>
    <t>2016ΣΜ04600001</t>
  </si>
  <si>
    <t>ΚΡΑΤΗΣΕΙΣ</t>
  </si>
  <si>
    <t>9362θ</t>
  </si>
  <si>
    <t>υπερ ΕΣΗΔΗΣ</t>
  </si>
  <si>
    <t>υπερ Α.Ε.Π.Π.</t>
  </si>
  <si>
    <t>υπερ Ε.Α.Α.ΔΗ.ΣΥ.</t>
  </si>
  <si>
    <t>ΣΥΝΟΛΟ ΣΑΕΠ0881</t>
  </si>
  <si>
    <t>9329π</t>
  </si>
  <si>
    <t>2017ΕΠ08810001</t>
  </si>
  <si>
    <t xml:space="preserve">ΑΡΧΙΚΟΣ_ ΕΣΟΔΑ </t>
  </si>
  <si>
    <t>ΣΥΝΟΛΟ ΣΑΕ388</t>
  </si>
  <si>
    <t>ΣΑΕ 388 (ΥΠΟΙΑΝ)</t>
  </si>
  <si>
    <t>2018ΣΕ38800009</t>
  </si>
  <si>
    <t>2018ΣΕ38800010</t>
  </si>
  <si>
    <t>ΣΑΜ 546 ΜΕΛΕΤΕΣ</t>
  </si>
  <si>
    <t>ΣΥΝΟΛΟ ΣΑΜ546</t>
  </si>
  <si>
    <t>2018ΕΠ08810004</t>
  </si>
  <si>
    <t>9329ε</t>
  </si>
  <si>
    <t>2019ΣΕ04600065</t>
  </si>
  <si>
    <t>9349β</t>
  </si>
  <si>
    <t>2019ΕΠ06710032</t>
  </si>
  <si>
    <t>ΣΥΝΟΛΟ ΣΑΕΠ0671</t>
  </si>
  <si>
    <t>2019ΣΜ04600003</t>
  </si>
  <si>
    <t>2020ΣΕ04600015</t>
  </si>
  <si>
    <t>2020ΣΕ04600016</t>
  </si>
  <si>
    <t>2020ΣΕ04600030</t>
  </si>
  <si>
    <t>2020ΣΕ54600022</t>
  </si>
  <si>
    <t>2020ΣΕ54600023</t>
  </si>
  <si>
    <t>2020ΣΕ54600024</t>
  </si>
  <si>
    <t>2020ΣΕ54600025</t>
  </si>
  <si>
    <t>2020ΣΕ54600026</t>
  </si>
  <si>
    <t>2020ΣΕ54600027</t>
  </si>
  <si>
    <t>2020ΣΕ54600028</t>
  </si>
  <si>
    <t>2020ΣΜ04600006</t>
  </si>
  <si>
    <t>2020ΣΜ04600018</t>
  </si>
  <si>
    <t>2020ΣΜ54600005</t>
  </si>
  <si>
    <t>9349γ</t>
  </si>
  <si>
    <t>9349δ</t>
  </si>
  <si>
    <t>9329α</t>
  </si>
  <si>
    <t>9329ρ</t>
  </si>
  <si>
    <t>9329σ</t>
  </si>
  <si>
    <t>9329τ</t>
  </si>
  <si>
    <t>9329υ</t>
  </si>
  <si>
    <t>9329φ</t>
  </si>
  <si>
    <t>9329χ</t>
  </si>
  <si>
    <t>9329ψ</t>
  </si>
  <si>
    <t>9362κ</t>
  </si>
  <si>
    <t>9347α</t>
  </si>
  <si>
    <t>9339η</t>
  </si>
  <si>
    <t>2020ΕΠ08810003</t>
  </si>
  <si>
    <t>9349ε</t>
  </si>
  <si>
    <t>2020ΣΕ04600087</t>
  </si>
  <si>
    <t>2019ΕΠ06710040</t>
  </si>
  <si>
    <t>ΣΑΕΠ 0881- ΕΣΠΑ</t>
  </si>
  <si>
    <t>ΣΑΕΠ 0671- ΕΣΠΑ</t>
  </si>
  <si>
    <t>ΣΑΕ 2751- ΕΣΠΑ</t>
  </si>
  <si>
    <t>9329η</t>
  </si>
  <si>
    <t>2020ΣΕ27510052</t>
  </si>
  <si>
    <t>ΣΥΝΟΛΟ ΣΑΕ2751</t>
  </si>
  <si>
    <t>ΣΑΜΠ 967- ΠΕΡ. ΝΟΤΙΟ ΑΙΓΑΙΟ</t>
  </si>
  <si>
    <t>9362λ</t>
  </si>
  <si>
    <t>2020ΜΠ96700000</t>
  </si>
  <si>
    <t>ΣΥΝΟΛΟ ΣΑΜΠ967</t>
  </si>
  <si>
    <t>ΕΘΝΙΚΟ</t>
  </si>
  <si>
    <t>ΕΣΠΑ</t>
  </si>
  <si>
    <t>ΣΥΝΟΛΟ</t>
  </si>
  <si>
    <t>Τίτλος έργου</t>
  </si>
  <si>
    <t>ΤΑΚΤΟΠΟΙΗΣΗ ΠΟΛΕΟΔΟΜΙΚΩΝ ΠΑΡΑΒΑΣΕΩΝ ΠΕΝΤΕ ΚΤΙΡΙΩΝ ΤΟΥ ΛΟΦΟΥ ΠΑΝΕΠΙΣΤΗΜΙΟΥ ΣΤΗ ΜΥΤΙΛΗΝΗ</t>
  </si>
  <si>
    <t>ΠΡΟΜΗΘΕΙΑ ΕΞΟΠΛΙΣΜΟΥ ΑΣΥΡΜΑΤΟΥ ΜΕΤΑΦΡΑΣΤΙΚΟΥ ΣΥΣΤΗΜΑΤΟΣ ΚΤΙΡΙΩΝ ΣΤΗ ΛΗΜΝΟ</t>
  </si>
  <si>
    <t>ΠΡΟΜΗΘΕΙΑ ΚΑΙ ΤΟΠΟΘΕΤΗΣΗ ΣΥΣΤΗΜΑΤΟΣ ΑΣΦΑΛΕΙΑΣ ΣΤΑ ΚΤΗΡΙΑ ΔΙΟΙΚΗΤΗΡΙΟ, ΓΑΡΟΦΑΛΛΙΔΕΙΟ, ΠΑΝΤΕΛΙΔΕΙΟ, ΚΙΔΑΔΕΙΟ, ΞΕΝΟΥ TOY ΠΑΝΕΠΙΣΤΗΜΙΟΥ ΑΙΓΑΙΟΥ ΣΤΗ ΛΗΜΝΟ</t>
  </si>
  <si>
    <t>ΠΡΟΜΗΘΕΙΑ ΕΠΙΠΛΩΝ ΤΟΥ ΠΑΝΕΠΙΣΤΗΜΙΟΥ ΑΙΓΑΙΟΥ ΣΤΗ ΡΟΔΟ</t>
  </si>
  <si>
    <t>Προμήθεια ειδών υγιεινής και πλακιδίων για τις Φοιτητικές Κατοικίες Χίου</t>
  </si>
  <si>
    <t>ΧΙΟΣ</t>
  </si>
  <si>
    <t>ΣΑΜΟΣ</t>
  </si>
  <si>
    <t>ΟΡΙΖΟΝΤΙΕΣ</t>
  </si>
  <si>
    <t>ΜΥΤΙΛΗΝΗ</t>
  </si>
  <si>
    <t>ΡΟΔΟΣ</t>
  </si>
  <si>
    <t>ΛΗΜΝΟΣ</t>
  </si>
  <si>
    <t>ΣΥΡΟΣ</t>
  </si>
  <si>
    <t>ΜΕΛΕΤΗ ΑΝΑΠΛΑΣΗΣ ΤΜΗΜΑΤΟΣ ΤΗΣ ΠΕΡΙΟΧΗΣ  "ΤΑΜΠΑΚΙΚΑ"  ΚΑΡΛΟΒΑΣΙΟΥ ΓΙΑ ΤΗ ΣΤΕΓΑΣΗ ΤΗΣ ΣΧΟΛΗΣ ΘΕΤΙΚΩΝ ΕΠΙΣΤΗΜΩΝ ΤΟΥ ΠΑΝΕΠΙΣΤΗΜΙΟΥ ΑΙΓΑΙΟΥ ΣΤΗ ΣΑΜΟ</t>
  </si>
  <si>
    <t xml:space="preserve">ΜΕΛΕΤΗ ΑΝΑΠΛΑΣΗΣ ΚΤΙΡΙΑΚΟΥ ΣΥΓΚΡΟΤΗΜΑΤΟΣ ΠΡΩΗΝ ΠΙΚΠΑ ΚΑΙ ΟΜΟΡΟΥ ΑΚΙΝΗΤΟΥ ΤΟΥ ΠΑΝ. ΑΙΓΑΙΟΥ ΣΤΗ ΡΟΔΟ </t>
  </si>
  <si>
    <t>ΣΥΝΘΕΤΟΣ ΑΡΧΙΤΕΚΤΟΝΙΚΟΣ ΔΙΑΓΩΝΙΣΜΟΣ ΠΡΟΣΧΕΔΙΩΝ ΚΑΙ ΜΕΛΕΤΗ ΓΙΑ ΤΗΝ ΑΠΟΚΑΤΑΣΤΑΣΗ ΚΑΙ ΕΠΕΚΤΑΣΗ ΚΑΡΡΑΔΕΙΟΥ ΚΤΙΡΙΟΥ ΤΟΥ ΠΑΝΕΠΙΣΤΗΜΙΟΥ ΑΙΓΑΙΟΥ ΣΤΗ ΧΙΟ</t>
  </si>
  <si>
    <t>ΜΕΛΕΤΕΣ ΑΠΟΚΑΤΑΣΤΑΣΗΣ ΚΤΙΡΙΟΥ ΟΔΟΥ ΒΟΥΛΓΑΡΟΚΤΟΝΟΥ ΠΑΝΕΠΙΣΤΗΜΙΟΥ ΑΙΓΑΙΟΥ ΣΤΗΝ ΑΘΗΝΑ</t>
  </si>
  <si>
    <t>ΜΙΚΡΕΣ ΜΕΛΕΤΕΣ ΚΑΙ ΑΡΧΙΤΕΚΤΟΝΙΚΟΙ ΔΙΑΓΩΝΙΣΜΟΙ ΠΑΝΕΠΙΣΤΗΜΙΟΥ ΑΙΓΑΙΟΥ</t>
  </si>
  <si>
    <t>ΑΝΑΚΑΤΑΣΚΕΥΗ ΚΕΝΤΡΙΚΟΥ ΚΤΙΡΙΟΥ (ΠΡΩΗΝ ΔΙΟΙΚΗΤΗΡΙΟ) ΚΑΙ ΔΙΑΜΟΡΦΩΣΗ ΠΕΡΙΒΑΛΛΟΝΤΟΣ ΧΩΡΟΥ ΤΟΥ ΚΤΙΡΙΑΚΟΥ ΣΥΓΚΡΟΤΗΜΑΤΟΣ [ΠΡΩΗΝ ΠΙΚΠΑ ΤΟΥ ΠΑΝΕΠΙΣΤΗΜΙΟΥ ΑΙΓΑΙΟΥ ΣΤΗ ΡΟΔΟ</t>
  </si>
  <si>
    <t>ΑΠΟΚΑΤΑΣΤΑΣΗ ΤΟΥ ΚΤΙΡΙΟΥ 04.7 ΤΟΥ ΠΑΝΕΠΙΣΤΗΜΙΟΥ ΑΙΓΑΙΟΥ ΣΤΑ ΤΑΜΠΑΚΙΚΑ ΣΑΜΟΥ</t>
  </si>
  <si>
    <t xml:space="preserve">Μελέτες αποκατάστασης και διαμόρφωση υφιστάμενων κτιρίων και ανέγερσης νέων κτιρίων Πανεπιστημίου Αιγαίου στη Ρόδο. </t>
  </si>
  <si>
    <t>ΕΝΕΡΓΕΙΑΚΗ ΑΝΑΒΑΘΜΙΣΗ ΚΤΙΡΙΩΝ ΛΟΦΟΥ ΠΑΝΕΠΙΣΤΗΜΙΟΥ ΑΙΓΑΙΟΥ</t>
  </si>
  <si>
    <t>ΑΠΟΚΑΤΑΣΤΑΣΗ ΚΤΙΡΙΟΥ ΓΑΡΟΦΑΛΛΙΔΕΙΟ ΣΤΗ ΛΗΜΝΟ</t>
  </si>
  <si>
    <t xml:space="preserve">ΠΡΟΜΗΘΕΙΑ ΕΞΟΠΛΙΣΜΟΥ ΚΑΙ ΔΗΜΙΟΥΡΓΙΑ ΥΠΟΔΟΜΩΝ ΓΙΑ ΤΙΣ ΕΚΠΑΙΔΕΥΤΙΚΕΣ ΑΝΑΓΚΕΣ ΤΟΥ ΠΑΝΕΠΙΣΤΗΜΙΟΥ ΑΙΓΑΙΟΥ ΣΕ ΛΕΣΒΟ, ΧΙΟ, ΣΑΜΟ ΚΑΙ ΛΗΜΝΟ, </t>
  </si>
  <si>
    <t>ΚΑΤΑΣΚΕΥΗ ΚΤΙΡΙΟΥ ΣΧΟΛΗΣ ΚΟΙΝΩΝΙΚΩΝ ΕΠΙΣΤΗΜΩΝ ΠΑΝΕΠΙΣΤΗΜΙΟΥ ΑΙΓΑΙΟΥ (ΜΥΤΙΛΗΝΗ)</t>
  </si>
  <si>
    <t>Βελτίωση υποδομών Πανεπιστημίου Αιγαίου στη Σύρο και την Ρόδο</t>
  </si>
  <si>
    <t>Ενεργειακή αναβάθμιση κτιρίου Κλεόβουλος του Πανεπιστημίου Αιγαίου στη Ρόδο</t>
  </si>
  <si>
    <t>ΥΠΟΣΤΗΡΙΞΗ ΤΗΣ ΑΣΦΑΛΟΥΣ ΚΑΙ ΟΜΑΛΗΣ ΕΠΑΝΑΛΕΙΤΟΥΡΓΙΑΣ ΤΩΝ ΠΡΟΒΛΕΠΟΜΕΝΩΝ ΕΚΠΑΙΔΕΥΤΙΚΩΝ ΔΡΑΣΤΗΡΙΟΤΗΤΩΝ ΤΩΝ Α.Ε.Ι. ΜΕ ΤΗΝ ΠΑΡΟΧΗ ΥΓΕΙΟΝΟΜΙΚΟΥ ΥΛΙΚΟΥ ΣΤΟΥΣ ΦΟΙΤΗΤΕΣ ΤΟΥ ΠΑΝΕΠΙΣΤΗΜΙΟΥ ΑΙΓΑΙΟΥ</t>
  </si>
  <si>
    <t>2020ΣΕ04600014</t>
  </si>
  <si>
    <t>9329θ</t>
  </si>
  <si>
    <t>9349ζ</t>
  </si>
  <si>
    <t>9339ε</t>
  </si>
  <si>
    <t>2020ΣΕ04600117</t>
  </si>
  <si>
    <t>2021ΣΕ04600002</t>
  </si>
  <si>
    <t>2021ΣΕ04600003</t>
  </si>
  <si>
    <t>Υπηρεσίες για την Υπαγωγή στις διατάξεις του Ν.4495/2017 δύο Κτιρίων του Πανεπιστημίου Αιγαίου στην Χίο</t>
  </si>
  <si>
    <t>Προμήθεια Ειδών Βοηθητικού Δικτυακού Εξοπλισμού, Παν.Αιγαίου</t>
  </si>
  <si>
    <t>Καταβολή Αποζημίωσης λόγω Εφαρμογής της Α7/2021 Αποφ. του Διοικ.Εφετείου Πειραιώς , στα πλαίσια του έργου: "Ανέγερση Φοιτητικής Εστίας στην Μυτιλήνη", Παν. Αιγαίου</t>
  </si>
  <si>
    <t>9349η</t>
  </si>
  <si>
    <t>2021ΕΠ08810015</t>
  </si>
  <si>
    <t>Προμήθεια Ηλεκτρονικού Εξοπλισμού για τις Ακαδημαϊκές Μονάδες του Πανεπιστημίου Αιγαίου στο Β.Αιγαίο</t>
  </si>
  <si>
    <t>ΚΩΔΙΚΟΣ     ΕΞΟΔΟΥ/ΕΣΟΔΟΥ (ΠΑΝΕΠΙΣΤΗΜΙΟΥ)</t>
  </si>
  <si>
    <t>ΑΡΙΘΜΟΣ ΕΡΓΟΥ (ενάριθμος ΣΑ)</t>
  </si>
  <si>
    <t>ΚΩΔΙΚΟΣ MIS</t>
  </si>
  <si>
    <t>ΣΥΝΟΛΟ ΣΑΝΑ346</t>
  </si>
  <si>
    <t>ΕΘΝΙΚΟ ΕΠΑ</t>
  </si>
  <si>
    <t>ΣΑΝΑ346 - Νέα ΕΡΓΑ (ΤΠΑ του ΥΠΕΘ)</t>
  </si>
  <si>
    <t>2021ΝΑ34600156</t>
  </si>
  <si>
    <t>2021ΝΑ34600157</t>
  </si>
  <si>
    <t>2021ΝΑ34600158</t>
  </si>
  <si>
    <t xml:space="preserve">ΕΠΙΣΚΕΥΕΣ ΣΥΝΤΗΡΗΣΕΙΣ ΜΕΤΑΤΡΟΠΕΣ ΔΙΑΡΡΥΘΜΙΣΕΙΣ ΚΑΙ ΕΞΟΠΛΙΣΜΟΣ ΚΤΙΡΙΩΝ ΣΤΗ ΧΙΟ (ΠΚ 1999ΣΕ04600011) </t>
  </si>
  <si>
    <t xml:space="preserve">ΕΠΙΣΚΕΥΕΣ ΣΥΝΤΗΡΗΣΕΙΣ ΜΕΤΑΤΡΟΠΕΣ ΔΙΑΡΡΥΘΜΙΣΕΙΣ ΚΑΙ ΕΞΟΠΛΙΣΜΟΣ ΚΤΙΡΙΩΝ ΣΤΗ ΣΑΜΟ (ΠΚ 1993ΣΕ04600012) </t>
  </si>
  <si>
    <t>ΟΡΙΖΟΝΤΙΕΣ ΣΥΝΤΗΡΗΣΕΙΣ ΚΑΙ ΕΞΟΠΛΙΣΜΟΣ ΚΤΙΡΙΩΝ ΠΑΝΕΠΙΣΤΗΜΙΟΥ ΑΙΓΑΙΟΥ (ΠΚ 1998ΣΕ04600006 ΚΑΙ 2005ΣΕ04600059)</t>
  </si>
  <si>
    <t>2021ΝΑ34600357</t>
  </si>
  <si>
    <t>2021ΝΑ34600358</t>
  </si>
  <si>
    <t>2021ΝΑ34600359</t>
  </si>
  <si>
    <t>2021ΝΑ34600360</t>
  </si>
  <si>
    <t>2021ΝΑ34600361</t>
  </si>
  <si>
    <t>2021ΝΑ34600362</t>
  </si>
  <si>
    <t>2021ΝΑ34600373</t>
  </si>
  <si>
    <t xml:space="preserve">ΕΠΙΣΚΕΥΕΣ ΣΥΝΤΗΡΗΣΕΙΣ ΜΕΤΑΤΡΟΠΕΣ ΔΙΑΡΡΥΘΜΙΣΕΙΣ ΚΤΙΡΙΩΝ ΣΤΗ ΧΙΟ, ΠΑΝ. ΑΙΓΑΙΟΥ </t>
  </si>
  <si>
    <t>ΕΠΙΣΚΕΥΕΣ ΣΥΝΤΗΡΗΣΕΙΣ ΜΕΤΑΤΡΟΠΕΣ ΔΙΑΡΡΥΘΜΙΣΕΙΣ ΚΤΙΡΙΩΝ ΣΤΗ ΣΑΜΟ, ΠΑΝ.ΑΙΓΑΙΟΥ</t>
  </si>
  <si>
    <t>ΟΡΙΖΟΝΤΙΕΣ ΣΥΝΤΗΡΗΣΕΙΣ ΚΤΙΡΙΩΝ ΠΑΝΕΠΙΣΤΗΜΙΟΥ ΑΙΓΑΙΟΥ (ΠΚ 2014ΣΕ54600039)</t>
  </si>
  <si>
    <t>ΕΠΙΣΚΕΥΕΣ ΣΥΝΤΗΡΗΣΕΙΣ ΜΕΤΑΤΡΟΠΕΣ ΔΙΑΡΡΥΘΜΙΣΕΙΣ ΚΤΙΡΙΩΝ ΣΤΗ ΜΥΤΙΛΗΝΗ (ΠΚ 2014ΣΕ54600040), ΠΑΝ.ΑΙΓΑΙΟΥ</t>
  </si>
  <si>
    <t>ΕΠΙΣΚΕΥΕΣ ΣΥΝΤΗΡΗΣΕΙΣ ΜΕΤΑΤΡΟΠΕΣ ΔΙΑΡΡΥΘΜΙΣΕΙΣ  ΚΤΙΡΙΩΝ ΣΤΗ ΡΟΔΟ (ΠΚ 2014ΣΕ54600041), ΠΑΝ.ΑΙΓΑΙΟΥ</t>
  </si>
  <si>
    <t>ΕΠΙΣΚΕΥΕΣ ΣΥΝΤΗΡΗΣΕΙΣ ΜΕΤΑΤΡΟΠΕΣ ΔΙΑΡΡΥΘΜΙΣΕΙΣ ΚΤΙΡΙΩΝ ΣΤΗ  ΛΗΜΝΟ</t>
  </si>
  <si>
    <t>ΕΠΙΣΚΕΥΕΣ ΣΥΝΤΗΡΗΣΕΙΣ ΜΕΤΑΤΡΟΠΕΣ ΔΙΑΡΡΥΘΜΙΣΕΙΣ ΚΤΙΡΙΩΝ ΣΤΗ ΣΥΡΟ (ΠΚ 2014ΣΕ54600043), ΠΑΝ.ΑΙΓΑΙΟΥ</t>
  </si>
  <si>
    <t>2021ΝΑ34600086</t>
  </si>
  <si>
    <t>2021ΝΑ34600242</t>
  </si>
  <si>
    <t>ΥΠΗΡΕΣΙΕΣ ΓΙΑ ΤΗΝ ΥΠΑΓΩΓΗ ΣΤΙΣ ΔΙΑΤΑΞΕΙΣ ΤΟΥ Ν. 4495/2017 ΔΥΟ ΚΤΗΡΙΩΝ ΤΟΥ ΠΑΝΕΠΙΣΤΗΜΙΟΥ ΑΙΓΑΙΟΥ ΣΤΗ ΧΙΟ</t>
  </si>
  <si>
    <t>2021ΝΑ34600207</t>
  </si>
  <si>
    <t>2021ΝΑ34600112</t>
  </si>
  <si>
    <t>ΜΕΛΕΤΗ ΑΝΑΠΛΑΣΗΣ ΤΜΗΜΑΤΟΣ ΤΗΣ ΠΕΡΙΟΧΗΣ "ΤΑΜΠΑΚΙΚΑ" ΚΑΡΛΟΒΑΣΙΟΥ ΓΙΑ ΤΗ ΣΤΕΓΑΣΗ ΤΗΣ ΣΧΟΛΗΣ ΘΕΤΙΚΩΝ ΕΠΙΣΤΗΜΩΝ ΤΟΥ ΠΑΝΕΠΙΣΤΗΜΙΟΥ ΑΙΓΑΙΟΥ ΣΤΗ ΣΑΜΟ.</t>
  </si>
  <si>
    <t xml:space="preserve">ΠΡΟΜΗΘΕΙΑ ΕΙΔΩΝ ΒΟΗΘΗΤΙΚΟΥ ΔΙΚΤΥΑΚΟΥ ΕΞΟΠΛΙΣΜΟΥ, ΠΑΝ. ΑΙΓΑΙΟΥ </t>
  </si>
  <si>
    <t>9329αα</t>
  </si>
  <si>
    <t>9329αβ</t>
  </si>
  <si>
    <t>9329αγ</t>
  </si>
  <si>
    <t>9329αδ</t>
  </si>
  <si>
    <t>9329αε</t>
  </si>
  <si>
    <t>9329αζ</t>
  </si>
  <si>
    <t>9329αη</t>
  </si>
  <si>
    <t>9329αθ</t>
  </si>
  <si>
    <t>9329αι</t>
  </si>
  <si>
    <t>9329ακ</t>
  </si>
  <si>
    <t>9362αα</t>
  </si>
  <si>
    <t>9329βα</t>
  </si>
  <si>
    <t>9362αβ</t>
  </si>
  <si>
    <t>9349αα</t>
  </si>
  <si>
    <t xml:space="preserve">ΑΡΧΙΚΟΣ_ ΕΞΟΔΑ </t>
  </si>
  <si>
    <t>Ταμειακό Υπόλοιπο 2022</t>
  </si>
  <si>
    <t>ΕΣΟΔΑ - ΔΙΑΜΟΡΦΩΣΗ 1η (ΣΑΕ)</t>
  </si>
  <si>
    <t xml:space="preserve">ΕΞΟΔΑ - ΔΙΑΜΟΡΦΩΣΗ 1η (ΣΑΕ+ΤΑΜ ΥΠΟΛΟΙΠΟ) </t>
  </si>
  <si>
    <t>9362αγ</t>
  </si>
  <si>
    <t>2022ΕΠ08810006</t>
  </si>
  <si>
    <t>ΜΕΛΕΤΗ ΑΠΟΚΑΤΑΣΤΑΣΗΣ ΚΑΙ ΕΠΕΚΤΑΣΗΣ ΚΑΡΡΑΔΕΙΟΥ ΚΤΙΡΙΟΥ ΣΤΗ ΧΙΟ</t>
  </si>
  <si>
    <t>ΝΕΑ ΕΡΓΑ ΕΠΑ</t>
  </si>
  <si>
    <t>9329αλ</t>
  </si>
  <si>
    <t>2023ΝΑ34600010</t>
  </si>
  <si>
    <t>Συντηρήσεις κτηριακών εγκαταστάσεων - χώρων πρασίνου - περιβάλλοντα χώρου καθώς και μικρής κλίμακας παρεμβάσεις - επισκευές - διαρρυθμίσεις - διαμορφώσεις χώρων του Πανεπιστημίου Αιγαίου στη Ρόδο για τη χρονική περίοδο 2023 - 2025</t>
  </si>
  <si>
    <t>9329αμ</t>
  </si>
  <si>
    <t>2023ΝΑ34600009</t>
  </si>
  <si>
    <t>Συντηρήσεις - Επισκευές ηλεκτρομηχανολογικών εγκαταστάσεων και συναφών υποδομών του Πανεπιστημίου Αιγαίου στη Ρόδο για τη χρονική περίοδο 2023 - 2025</t>
  </si>
  <si>
    <t>9329αν</t>
  </si>
  <si>
    <t>Συντηρήσεις κτιριακών εγκαταστάσεων και συναφών υποδομών, συμπεριλαμβανομένων χώρων πρασίνου καθώς και μικρής κλίμακας τοπικές παρεμβάσεις, επισκευές,διαρρυθμίσεις, διαμορφώσεις χώρων του Πανεπιστημίου Αιγαίου στη Λήμνο για την χρονική περίοδο 2023 – 2025</t>
  </si>
  <si>
    <t>ΝΈΟ. Έχει υποβληθεί για έγκριση.</t>
  </si>
  <si>
    <t>9329αξ</t>
  </si>
  <si>
    <t>Συντηρήσεις - Επισκευές ηλεκτρομηχανολογικών εγκαταστάσεων και συναφών υποδομών του Πανεπιστημίου Αιγαίου στη Λήμνο για την χρονική περίοδο 2023 – 2025</t>
  </si>
  <si>
    <t>9329αο</t>
  </si>
  <si>
    <t>Συντηρήσεις κτηριακών εγκαταστάσεων και συναφών υποδομών, συμπεριλαμβανομένου του περιβάλλοντα χώρου καθώς και μικρής κλίμακας τοπικές παρεμβάσεις - επισκευές - διαρρυθμίσεις - διαμορφώσεις χώρων του Παν.Αιγαίου στη  Σύρο, (2023-2025)</t>
  </si>
  <si>
    <t>9329απ</t>
  </si>
  <si>
    <t>2023ΝΑ34600015</t>
  </si>
  <si>
    <t>Συντηρήσεις - Επισκευές - Αναβαθμίσεις ηλεκτρομηχανολογικών εγκαταστάσεων και συναφών υποδομών του Πανεπιστημίου Αιγαίου στη Σύρο (χρονική περίοδο 2023-2025)</t>
  </si>
  <si>
    <t>9329αρ</t>
  </si>
  <si>
    <t>2023ΝΑ34600016</t>
  </si>
  <si>
    <t>Συντηρήσεις-επισκευές επιστημονικού -ερευνητικου εξοπλισμού του Πανεπιστημίου Αιγαίου στη Σύρο (2023-2025).</t>
  </si>
  <si>
    <t>9329ασ</t>
  </si>
  <si>
    <t>Συντηρήσεις κτηριακών εγκαταστάσεων και συναφών υποδομών, συμπεριλαμβ. χώρων πρασίνου και εν γένει περιβάλλοντα χώρου καθώς και μικρής κλίμακας τοπικές παρεμβάσεις - επισκευές - διαρρυθμίσεις - διαμορφώσεις χώρων του Πανεπιστημίου Αιγαίου στη Μυτιλήνη.</t>
  </si>
  <si>
    <t>9329ατ</t>
  </si>
  <si>
    <t>Συντηρήσεις - Επισκευές Ηλεκτρομηχανολογικών εγκαταστάσεων &amp; συναφών υποδομών του Πανεπιστημίου Αιγαίου στη Μυτιλήνη για την χρονική περίοδο 2023 – 2025.</t>
  </si>
  <si>
    <t>9329αυ</t>
  </si>
  <si>
    <t>Συντηρήσεις-επισκευές επιστημονικού -ερευνητικού εξοπλισμού του Πανεπιστημίου Αιγαίου στη Μυτιλήνη (2023-2025)</t>
  </si>
  <si>
    <t>9329αφ</t>
  </si>
  <si>
    <t>Συντηρήσεις κτηριακών εγκαταστάσεων και συναφών υποδομών, συμπεριλαμβανομένων χώρων πρασίνου και εν γένει περιβάλλοντα χώρου καθώς και μικρής κλίμακας τοπικές παρεμβάσεις-επισκευές-διαρρυθμίσεις-διαμορφώσεις χώρων του Πανεπιστημίου Αιγαίου στη Χίο.</t>
  </si>
  <si>
    <t>9329αχ</t>
  </si>
  <si>
    <t>Συντηρήσεις- Επισκευές ηλεκτρομηχανολογικών εγκαταστάσεων και συναφών υποδομών στην Πανεπιστημιακή Μονάδα Χίου</t>
  </si>
  <si>
    <t>9329αψ</t>
  </si>
  <si>
    <t>Συντηρήσεις κτιριακών εγκαταστάσεων και συναφών υποδομών, συμπεριλαμβανομένων χώρων πρασίνου και εν γένει περιβάλλοντα χώρου καθώς και μικρής κλίμακας τοπικές παρεμβάσεις - επισκευές - διαρρυθμίσεις - διαμορφώσεις χώρων του Πανεπιστημίου Αιγαίου στη ΣΑΜΟ</t>
  </si>
  <si>
    <t>9329αω</t>
  </si>
  <si>
    <t>Συντηρήσεις - Επισκευές ηλεκτρομηχανολογικών εγκαταστάσεων και συναφών υποδομών του Πανεπιστημίου Αιγαίου στη  Σάμο</t>
  </si>
  <si>
    <t>9329ββ</t>
  </si>
  <si>
    <t>Συντηρήσεις - Επισκευές ηλεκτρομηχανολογικών εγκαταστάσεων και συναφών υποδομών, του κτιρίου επί της οδού Βουλγαροκτόνου 30 στην Αθήνα,  του Πανεπιστημίου Αιγαίου για την χρονική περίοδο 2023 - 2025</t>
  </si>
  <si>
    <t>9362αδ</t>
  </si>
  <si>
    <t>Μελέτες και συναφείς υπηρεσίες μικρής κλίμακας για τις ανάγκες του Πανεπιστημίου Αιγαίου (περιόδου 2023-2025).</t>
  </si>
  <si>
    <t>ΣΥΝΟΛΟ ΝΕΑ ΕΡΓΑ ΕΠΑ</t>
  </si>
  <si>
    <t>9392θ</t>
  </si>
  <si>
    <t>υπερ Ε.Α.ΔΗ.ΣΥ</t>
  </si>
  <si>
    <t>ΓΕΝΙΚΟ ΣΥΝΟΛΟ ΠΡΟΥΠΟΛΟΓΙΣΜΟΥ ΠΔΕ</t>
  </si>
  <si>
    <t>ΕΣΟΔΑ 1η ΤΡΟΠ</t>
  </si>
  <si>
    <t>ΕΞΟΔΑ 1η ΤΡΟΠ</t>
  </si>
  <si>
    <r>
      <t xml:space="preserve">2014ΣΕ54600037  </t>
    </r>
    <r>
      <rPr>
        <sz val="9"/>
        <color theme="9" tint="-0.499984740745262"/>
        <rFont val="Arial Greek"/>
        <charset val="161"/>
      </rPr>
      <t>(ΠΚ 1993ΣΕ04600011)</t>
    </r>
  </si>
  <si>
    <r>
      <t xml:space="preserve">2014ΣΕ54600038 </t>
    </r>
    <r>
      <rPr>
        <sz val="9"/>
        <color theme="9" tint="-0.499984740745262"/>
        <rFont val="Arial Greek"/>
        <charset val="161"/>
      </rPr>
      <t>(ΠΚ 1993ΣΕ04600012)</t>
    </r>
  </si>
  <si>
    <r>
      <t xml:space="preserve">2014ΣΕ54600039 </t>
    </r>
    <r>
      <rPr>
        <sz val="9"/>
        <color theme="9" tint="-0.499984740745262"/>
        <rFont val="Arial Greek"/>
        <charset val="161"/>
      </rPr>
      <t>(ΠΚ 1998ΣΕ04600006 &amp; 2005ΣΕ04600059)</t>
    </r>
  </si>
  <si>
    <r>
      <t xml:space="preserve">2014ΣΕ54600040 </t>
    </r>
    <r>
      <rPr>
        <sz val="9"/>
        <color theme="9" tint="-0.499984740745262"/>
        <rFont val="Arial Greek"/>
        <charset val="161"/>
      </rPr>
      <t>(ΠΚ 1999ΣΕ04600044)</t>
    </r>
  </si>
  <si>
    <r>
      <t xml:space="preserve">2014ΣΕ54600041 </t>
    </r>
    <r>
      <rPr>
        <sz val="9"/>
        <color theme="9" tint="-0.499984740745262"/>
        <rFont val="Arial Greek"/>
        <charset val="161"/>
      </rPr>
      <t>(ΠΚ 1999ΣΕ04600046)</t>
    </r>
  </si>
  <si>
    <r>
      <t xml:space="preserve">2014ΣΕ54600042 </t>
    </r>
    <r>
      <rPr>
        <sz val="9"/>
        <color theme="9" tint="-0.499984740745262"/>
        <rFont val="Arial Greek"/>
        <charset val="161"/>
      </rPr>
      <t>(ΠΚ 2007ΣΕ04600005)</t>
    </r>
  </si>
  <si>
    <r>
      <t xml:space="preserve">2014ΣΕ54600043 </t>
    </r>
    <r>
      <rPr>
        <sz val="9"/>
        <color theme="9" tint="-0.499984740745262"/>
        <rFont val="Arial Greek"/>
        <charset val="161"/>
      </rPr>
      <t>(ΠΚ 2009ΣΕ04600072)</t>
    </r>
  </si>
  <si>
    <r>
      <t xml:space="preserve">2014ΣΕ54600037  </t>
    </r>
    <r>
      <rPr>
        <strike/>
        <sz val="9"/>
        <color theme="9" tint="-0.499984740745262"/>
        <rFont val="Arial Greek"/>
        <charset val="161"/>
      </rPr>
      <t>(ΠΚ 1993ΣΕ04600011)</t>
    </r>
  </si>
  <si>
    <r>
      <t xml:space="preserve">2014ΣΕ54600038 </t>
    </r>
    <r>
      <rPr>
        <strike/>
        <sz val="9"/>
        <color theme="9" tint="-0.499984740745262"/>
        <rFont val="Arial Greek"/>
        <charset val="161"/>
      </rPr>
      <t>(ΠΚ 1993ΣΕ04600012)</t>
    </r>
  </si>
  <si>
    <r>
      <t xml:space="preserve">2014ΣΕ54600039 </t>
    </r>
    <r>
      <rPr>
        <strike/>
        <sz val="9"/>
        <color theme="9" tint="-0.499984740745262"/>
        <rFont val="Arial Greek"/>
        <charset val="161"/>
      </rPr>
      <t>(ΠΚ 1998ΣΕ04600006 &amp; 2005ΣΕ04600059)</t>
    </r>
  </si>
  <si>
    <r>
      <t xml:space="preserve">2014ΣΕ54600041 </t>
    </r>
    <r>
      <rPr>
        <strike/>
        <sz val="9"/>
        <color theme="9" tint="-0.499984740745262"/>
        <rFont val="Arial Greek"/>
        <charset val="161"/>
      </rPr>
      <t>(ΠΚ 1999ΣΕ04600046)</t>
    </r>
  </si>
  <si>
    <r>
      <t xml:space="preserve">2014ΣΕ54600042 </t>
    </r>
    <r>
      <rPr>
        <strike/>
        <sz val="9"/>
        <color theme="9" tint="-0.499984740745262"/>
        <rFont val="Arial Greek"/>
        <charset val="161"/>
      </rPr>
      <t>(ΠΚ 2007ΣΕ04600005)</t>
    </r>
  </si>
  <si>
    <r>
      <t xml:space="preserve">2014ΣΕ54600043 </t>
    </r>
    <r>
      <rPr>
        <strike/>
        <sz val="9"/>
        <color theme="9" tint="-0.499984740745262"/>
        <rFont val="Arial Greek"/>
        <charset val="161"/>
      </rPr>
      <t>(ΠΚ 2009ΣΕ04600072)</t>
    </r>
  </si>
  <si>
    <t>ΕΣΟΔΑ 2η ΤΡΟΠ</t>
  </si>
  <si>
    <t>ΕΞΟΔΑ 2η ΤΡΟΠ</t>
  </si>
  <si>
    <t>2023ΝΑ34600022</t>
  </si>
  <si>
    <t>2023ΝΑ34600023</t>
  </si>
  <si>
    <t xml:space="preserve">
2023ΝΑ34600027</t>
  </si>
  <si>
    <t>2023ΝΑ34600028</t>
  </si>
  <si>
    <t>2023ΝΑ34600039</t>
  </si>
  <si>
    <t>ΕΣΟΔΑ - ΔΙΑΜΟΡΦΩΣΗ (ΤΑΜΕΙΑΚΟ ΥΠΟΛΟΙΠΟ)</t>
  </si>
  <si>
    <t>ΕΞΟΔΑ - ΔΙΑΜΟΡΦΩΣΗ (ΤΑΜΕΙΑΚΟ ΥΠΟΛΟΙΠΟ)</t>
  </si>
  <si>
    <t>οκ</t>
  </si>
  <si>
    <t>ΟΡΙΣΜΟΣ ΥΠΟΛΟΓΟΥ ΤΑΜΕΙΟΥ/ΕΚΚΑΘ ΔΑΠΑΝΩΝ</t>
  </si>
  <si>
    <t>2023ΝΑ34600051</t>
  </si>
  <si>
    <t>2023ΝΑ34600052</t>
  </si>
  <si>
    <t>2023ΝΑ34600057</t>
  </si>
  <si>
    <t>2023ΝΑ34600058</t>
  </si>
  <si>
    <t xml:space="preserve"> 2023ΝΑ34600059</t>
  </si>
  <si>
    <t>ΣΑΕΠ0677-ΕΣΠΑ</t>
  </si>
  <si>
    <t>ΣΥΝΟΛΟ ΣΑΕΠ0677</t>
  </si>
  <si>
    <t>2023ΕΠ06770011</t>
  </si>
  <si>
    <t>Ενεργειακή αναβάθμιση κτιρίου Κλεόβουλος του Πανεπιστημίου Αιγαίου στη Ρ'οδο (2019ΕΠ06710040)</t>
  </si>
  <si>
    <t>9329βγ</t>
  </si>
  <si>
    <t>ΕΣΟΔΑ 3η ΤΡΟΠ</t>
  </si>
  <si>
    <t>ΕΞΟΔΑ 3η ΤΡΟΠ</t>
  </si>
  <si>
    <t>ΕΣΟΔΑ - ΔΙΑΜΟΡΦΩΣΗ 3η (ΣΑΕ)</t>
  </si>
  <si>
    <t xml:space="preserve">ΕΞΟΔΑ - ΔΙΑΜΟΡΦΩΣΗ 3η (ΣΑΕ+ΤΑΜ ΥΠΟΛΟΙΠΟ) </t>
  </si>
  <si>
    <t>ΕΣΟΔΑ - ΔΙΑΜΟΡΦΩΣΗ 2η (ΣΑΕ)</t>
  </si>
  <si>
    <t xml:space="preserve">ΕΞΟΔΑ - ΔΙΑΜΟΡΦΩΣΗ 2η (ΣΑΕ+ΤΑΜ ΥΠΟΛΟΙΠΟ) </t>
  </si>
  <si>
    <t>ok</t>
  </si>
  <si>
    <t>ΠΡΟΣΟΧΗ ΣΤΗΝ 4η ΤΡΟΠΟΠΟΙΗΣΗ ΝΑ ΦΤΙΑΞΩ ΤΑ ΚΕΛΙΑ</t>
  </si>
  <si>
    <t>Συντηρήσεις κτηριακών εγκαταστάσεων και συναφών υποδομών,και εν γένει περιβάλλοντα χώρου καθώς και μικρής κλίμακας τοπικές παρεμβάσεις-επισκευές-διαρρυθμίσεις-διαμορφώσεις στο κτίριο επί της οδού Βουλγαροκτόνου 30 στην Αθήνα, του Παν. Αιγαίου (2023-2025)</t>
  </si>
  <si>
    <t>9329βδ</t>
  </si>
  <si>
    <t>ΕΣΟΔΑ - ΔΙΑΜΟΡΦΩΣΗ 4η (ΣΑΕ)</t>
  </si>
  <si>
    <t xml:space="preserve">ΕΞΟΔΑ - ΔΙΑΜΟΡΦΩΣΗ 4η (ΣΑΕ+ΤΑΜ ΥΠΟΛΟΙΠΟ) </t>
  </si>
  <si>
    <t>ΕΣΟΔΑ 4η ΤΡΟΠ</t>
  </si>
  <si>
    <t>ΕΞΟΔΑ 4η ΤΡΟΠ</t>
  </si>
  <si>
    <t>ΕΣΟΔΑ - ΔΙΑΜΟΡΦΩΣΗ 5η (ΣΑΕ)</t>
  </si>
  <si>
    <t xml:space="preserve">ΕΞΟΔΑ - ΔΙΑΜΟΡΦΩΣΗ 5η (ΣΑΕ+ΤΑΜ ΥΠΟΛΟΙΠΟ) </t>
  </si>
  <si>
    <t>ΕΣΟΔΑ 5η ΤΡΟΠ</t>
  </si>
  <si>
    <t>ΕΞΟΔΑ 5η ΤΡΟΠ</t>
  </si>
  <si>
    <t>2023ΝΑ34600076</t>
  </si>
  <si>
    <t>2023ΝΑ34600077</t>
  </si>
  <si>
    <t>ΕΣΟΔΑ - ΔΙΑΜΟΡΦΩΣΗ 6η (ΣΑΕ)</t>
  </si>
  <si>
    <t xml:space="preserve">ΕΞΟΔΑ - ΔΙΑΜΟΡΦΩΣΗ 6η (ΣΑΕ+ΤΑΜ ΥΠΟΛΟΙΠΟ) </t>
  </si>
  <si>
    <t>ΕΣΟΔΑ 6η ΤΡΟΠ</t>
  </si>
  <si>
    <t>ΕΞΟΔΑ 6η ΤΡΟΠ</t>
  </si>
  <si>
    <t>2023ΝΑ34600103</t>
  </si>
  <si>
    <t>ΑΠΟΚΑΤΑΣΤΑΣΗ ΔΟΜΙΚΩΝ ΦΘΟΡΩΝ ΣΕ ΟΛΕΣ ΤΙΣ ΘΕΣΕΙΣ ΕΞΩΤΕΡΙΚΑ ΤΩΝ ΚΤΙΡΙΩΝ ΤΩΝ ΦΟΙΤΗΤΙΚΩΝ ΚΑΤΟΙΚΙΩΝ ΣΑΜΟΥ, ΠΕΡΙΦΡΑΞΗ &amp; ΔΙΑΜΟΡΦΩΣΗ ΠΕΡΙΒΑΛΛΟΝΤΑ ΧΩΡΟΥ ΣΤΗ ΒΑ ΠΛΕΥΡΑ ΤΟΥ ΟΙΚΟΠΕΔΟΥ, ΤΟΥ ΠΑΝ. ΑΙΓΑΙΟΥ (Κατ. 3)</t>
  </si>
  <si>
    <t xml:space="preserve"> 2023ΝΑ34600104</t>
  </si>
  <si>
    <t>ΜΕΛΕΤΗ ΕΝΕΡΓΕΙΑΚΗΣ ΑΝΑΒΑΘΜΙΣΗΣ ΤΩΝ ΤΕΣΣΑΡΩΝ (4) ΚΤΗΡΙΩΝ ΤΟΥ ΚΤΗΡΙΑΚΟΥ ΣΥΓΚΡΟΤΗΜΑΤΟΣ ΤΩΝ ΦΟΙΤΗΤΙΚΩΝ ΚΑΤΟΙΚΙΩΝ ΤΟΥ ΠΑΝΕΠΙΣΤΗΜΙΟΥ ΑΙΓΑΙΟΥ ΣΤΗ ΣΑΜΟ (Κατ. 2.0)</t>
  </si>
  <si>
    <t>2023ΝΑ34600108</t>
  </si>
  <si>
    <t>Υποστήριξη του Πανεπιστημίου Αιγαίου με πόρους του ΕΠΑ για την έναρξη και υλοποίηση συγχρηματοδοτούμενου έργου στο πλαίσιο της πράξης «Ενεργειακή Αναβάθμιση Κτηρίων Λόφου Πανεπιστημίου Αιγαίου» με κωδικό ΟΠΣ 5050819</t>
  </si>
  <si>
    <t>5010941,       5010852</t>
  </si>
  <si>
    <t>2023ΕΠ06770024</t>
  </si>
  <si>
    <t>Αναβάθμιση ηλεκτρονικού εξοπλισμού Πανεπιστημίου Αιγαίου (2019ΕΠ06710032)</t>
  </si>
  <si>
    <t>9349ββ</t>
  </si>
  <si>
    <t>ΕΣΟΔΑ - ΔΙΑΜΟΡΦΩΣΗ 7η (ΣΑΕ)</t>
  </si>
  <si>
    <t xml:space="preserve">ΕΞΟΔΑ - ΔΙΑΜΟΡΦΩΣΗ 7η (ΣΑΕ+ΤΑΜ ΥΠΟΛΟΙΠΟ) </t>
  </si>
  <si>
    <t>ΕΣΟΔΑ 7η ΤΡΟΠ</t>
  </si>
  <si>
    <t>ΕΞΟΔΑ 7η ΤΡΟΠ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</si>
</sst>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23" x14ac:knownFonts="1">
    <font>
      <sz val="10"/>
      <name val="Arial Greek"/>
      <charset val="161"/>
    </font>
    <font>
      <sz val="11"/>
      <color theme="1"/>
      <name val="Calibri"/>
      <family val="2"/>
      <charset val="161"/>
      <scheme val="minor"/>
    </font>
    <font>
      <sz val="11"/>
      <color theme="1"/>
      <name val="Calibri"/>
      <family val="2"/>
      <charset val="161"/>
      <scheme val="minor"/>
    </font>
    <font>
      <b/>
      <sz val="9"/>
      <name val="Arial Greek"/>
      <charset val="161"/>
    </font>
    <font>
      <sz val="9"/>
      <color indexed="81"/>
      <name val="Tahoma"/>
      <family val="2"/>
      <charset val="161"/>
    </font>
    <font>
      <b/>
      <sz val="9"/>
      <color indexed="81"/>
      <name val="Tahoma"/>
      <family val="2"/>
      <charset val="161"/>
    </font>
    <font>
      <sz val="9"/>
      <name val="Arial Greek"/>
      <charset val="161"/>
    </font>
    <font>
      <b/>
      <i/>
      <sz val="9"/>
      <color indexed="17"/>
      <name val="Arial Greek"/>
      <charset val="161"/>
    </font>
    <font>
      <sz val="9"/>
      <color theme="1"/>
      <name val="Arial"/>
      <family val="2"/>
      <charset val="161"/>
    </font>
    <font>
      <i/>
      <sz val="9"/>
      <name val="Arial Greek"/>
      <charset val="161"/>
    </font>
    <font>
      <sz val="9"/>
      <color theme="9" tint="-0.499984740745262"/>
      <name val="Arial Greek"/>
      <charset val="161"/>
    </font>
    <font>
      <b/>
      <i/>
      <sz val="9"/>
      <color theme="6" tint="-0.499984740745262"/>
      <name val="Arial"/>
      <family val="2"/>
      <charset val="161"/>
    </font>
    <font>
      <sz val="9"/>
      <name val="Arial"/>
      <family val="2"/>
      <charset val="161"/>
    </font>
    <font>
      <b/>
      <sz val="9"/>
      <color theme="1"/>
      <name val="Calibri"/>
      <family val="2"/>
      <charset val="161"/>
      <scheme val="minor"/>
    </font>
    <font>
      <b/>
      <i/>
      <sz val="9"/>
      <color theme="6" tint="-0.249977111117893"/>
      <name val="Arial Greek"/>
      <charset val="161"/>
    </font>
    <font>
      <b/>
      <i/>
      <sz val="9"/>
      <name val="Arial Greek"/>
      <charset val="161"/>
    </font>
    <font>
      <b/>
      <u/>
      <sz val="9"/>
      <name val="Arial Greek"/>
      <charset val="161"/>
    </font>
    <font>
      <sz val="9"/>
      <color theme="6" tint="-0.499984740745262"/>
      <name val="Arial Greek"/>
      <charset val="161"/>
    </font>
    <font>
      <strike/>
      <sz val="9"/>
      <name val="Arial Greek"/>
      <charset val="161"/>
    </font>
    <font>
      <strike/>
      <sz val="9"/>
      <color theme="1"/>
      <name val="Arial"/>
      <family val="2"/>
      <charset val="161"/>
    </font>
    <font>
      <strike/>
      <sz val="9"/>
      <color theme="9" tint="-0.499984740745262"/>
      <name val="Arial Greek"/>
      <charset val="161"/>
    </font>
    <font>
      <strike/>
      <sz val="9"/>
      <name val="Arial"/>
      <family val="2"/>
      <charset val="161"/>
    </font>
    <font>
      <b/>
      <strike/>
      <sz val="9"/>
      <color theme="1"/>
      <name val="Calibri"/>
      <family val="2"/>
      <charset val="161"/>
      <scheme val="minor"/>
    </font>
  </fonts>
  <fills count="1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auto="1"/>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s>
  <cellStyleXfs count="3">
    <xf numFmtId="0" fontId="0" fillId="0" borderId="0"/>
    <xf numFmtId="0" fontId="2" fillId="0" borderId="0"/>
    <xf numFmtId="0" fontId="1" fillId="0" borderId="0"/>
  </cellStyleXfs>
  <cellXfs count="264">
    <xf numFmtId="0" fontId="0" fillId="0" borderId="0" xfId="0"/>
    <xf numFmtId="0" fontId="3" fillId="0" borderId="1" xfId="0" applyFont="1" applyBorder="1" applyAlignment="1">
      <alignment horizontal="center" wrapText="1"/>
    </xf>
    <xf numFmtId="0" fontId="3" fillId="0" borderId="1" xfId="0" applyFont="1" applyBorder="1" applyAlignment="1">
      <alignment wrapText="1"/>
    </xf>
    <xf numFmtId="0" fontId="3" fillId="2" borderId="1" xfId="0" applyFont="1" applyFill="1" applyBorder="1" applyAlignment="1">
      <alignment horizontal="center" wrapText="1"/>
    </xf>
    <xf numFmtId="0" fontId="6" fillId="0" borderId="0" xfId="0" applyFont="1"/>
    <xf numFmtId="0" fontId="7" fillId="3" borderId="1" xfId="0" applyFont="1" applyFill="1" applyBorder="1" applyAlignment="1">
      <alignment wrapText="1"/>
    </xf>
    <xf numFmtId="0" fontId="6" fillId="0" borderId="1" xfId="0" applyFont="1" applyFill="1" applyBorder="1" applyAlignment="1">
      <alignment wrapText="1"/>
    </xf>
    <xf numFmtId="0" fontId="6" fillId="2" borderId="1" xfId="0" applyFont="1" applyFill="1" applyBorder="1" applyAlignment="1">
      <alignment wrapText="1"/>
    </xf>
    <xf numFmtId="0" fontId="6" fillId="0" borderId="1" xfId="0" applyFont="1" applyBorder="1" applyAlignment="1">
      <alignment wrapText="1"/>
    </xf>
    <xf numFmtId="4" fontId="6" fillId="2" borderId="1" xfId="0" applyNumberFormat="1" applyFont="1" applyFill="1" applyBorder="1" applyAlignment="1">
      <alignment wrapText="1"/>
    </xf>
    <xf numFmtId="0" fontId="6" fillId="2" borderId="4" xfId="0" applyFont="1" applyFill="1" applyBorder="1" applyAlignment="1">
      <alignment wrapText="1"/>
    </xf>
    <xf numFmtId="0" fontId="8" fillId="0" borderId="4" xfId="1" applyFont="1" applyBorder="1" applyAlignment="1">
      <alignment wrapText="1"/>
    </xf>
    <xf numFmtId="0" fontId="8" fillId="0" borderId="1" xfId="1" applyFont="1" applyBorder="1" applyAlignment="1">
      <alignment wrapText="1"/>
    </xf>
    <xf numFmtId="0" fontId="9" fillId="9" borderId="1" xfId="0" applyFont="1" applyFill="1" applyBorder="1" applyAlignment="1">
      <alignment wrapText="1"/>
    </xf>
    <xf numFmtId="4" fontId="9" fillId="9" borderId="1" xfId="0" applyNumberFormat="1" applyFont="1" applyFill="1" applyBorder="1" applyAlignment="1">
      <alignment wrapText="1"/>
    </xf>
    <xf numFmtId="4" fontId="6" fillId="0" borderId="1" xfId="0" applyNumberFormat="1" applyFont="1" applyBorder="1" applyAlignment="1">
      <alignment wrapText="1"/>
    </xf>
    <xf numFmtId="0" fontId="7" fillId="4" borderId="1" xfId="0" applyFont="1" applyFill="1" applyBorder="1" applyAlignment="1">
      <alignment wrapText="1"/>
    </xf>
    <xf numFmtId="4" fontId="6" fillId="0" borderId="1" xfId="0" applyNumberFormat="1" applyFont="1" applyFill="1" applyBorder="1" applyAlignment="1">
      <alignment wrapText="1"/>
    </xf>
    <xf numFmtId="0" fontId="9" fillId="7" borderId="1" xfId="0" applyFont="1" applyFill="1" applyBorder="1" applyAlignment="1">
      <alignment wrapText="1"/>
    </xf>
    <xf numFmtId="0" fontId="6" fillId="7" borderId="1" xfId="0" applyFont="1" applyFill="1" applyBorder="1" applyAlignment="1">
      <alignment wrapText="1"/>
    </xf>
    <xf numFmtId="4" fontId="9" fillId="7" borderId="1" xfId="0" applyNumberFormat="1" applyFont="1" applyFill="1" applyBorder="1" applyAlignment="1">
      <alignment wrapText="1"/>
    </xf>
    <xf numFmtId="0" fontId="7" fillId="2" borderId="1" xfId="0" applyFont="1" applyFill="1" applyBorder="1" applyAlignment="1">
      <alignment wrapText="1"/>
    </xf>
    <xf numFmtId="0" fontId="9" fillId="2" borderId="1" xfId="0" applyFont="1" applyFill="1" applyBorder="1" applyAlignment="1">
      <alignment wrapText="1"/>
    </xf>
    <xf numFmtId="4" fontId="9" fillId="2" borderId="1" xfId="0" applyNumberFormat="1" applyFont="1" applyFill="1" applyBorder="1" applyAlignment="1">
      <alignment wrapText="1"/>
    </xf>
    <xf numFmtId="2" fontId="6" fillId="11" borderId="1" xfId="0" applyNumberFormat="1" applyFont="1" applyFill="1" applyBorder="1" applyAlignment="1">
      <alignment wrapText="1"/>
    </xf>
    <xf numFmtId="0" fontId="9" fillId="11" borderId="1" xfId="0" applyFont="1" applyFill="1" applyBorder="1" applyAlignment="1">
      <alignment wrapText="1"/>
    </xf>
    <xf numFmtId="4" fontId="9" fillId="11" borderId="1" xfId="0" applyNumberFormat="1" applyFont="1" applyFill="1" applyBorder="1" applyAlignment="1">
      <alignment wrapText="1"/>
    </xf>
    <xf numFmtId="2" fontId="6" fillId="12" borderId="1" xfId="0" applyNumberFormat="1" applyFont="1" applyFill="1" applyBorder="1" applyAlignment="1">
      <alignment wrapText="1"/>
    </xf>
    <xf numFmtId="0" fontId="9" fillId="12" borderId="1" xfId="0" applyFont="1" applyFill="1" applyBorder="1" applyAlignment="1">
      <alignment wrapText="1"/>
    </xf>
    <xf numFmtId="4" fontId="9" fillId="12" borderId="1" xfId="0" applyNumberFormat="1" applyFont="1" applyFill="1" applyBorder="1" applyAlignment="1">
      <alignment wrapText="1"/>
    </xf>
    <xf numFmtId="2" fontId="6" fillId="0" borderId="1" xfId="0" applyNumberFormat="1" applyFont="1" applyFill="1" applyBorder="1" applyAlignment="1">
      <alignment wrapText="1"/>
    </xf>
    <xf numFmtId="2" fontId="6" fillId="2" borderId="1" xfId="0" applyNumberFormat="1" applyFont="1" applyFill="1" applyBorder="1" applyAlignment="1">
      <alignment wrapText="1"/>
    </xf>
    <xf numFmtId="0" fontId="6" fillId="2" borderId="1" xfId="0" applyNumberFormat="1" applyFont="1" applyFill="1" applyBorder="1" applyAlignment="1">
      <alignment wrapText="1"/>
    </xf>
    <xf numFmtId="2" fontId="6" fillId="2" borderId="6" xfId="0" applyNumberFormat="1" applyFont="1" applyFill="1" applyBorder="1" applyAlignment="1">
      <alignment wrapText="1"/>
    </xf>
    <xf numFmtId="2" fontId="6" fillId="8" borderId="1" xfId="0" applyNumberFormat="1" applyFont="1" applyFill="1" applyBorder="1" applyAlignment="1">
      <alignment wrapText="1"/>
    </xf>
    <xf numFmtId="0" fontId="9" fillId="8" borderId="1" xfId="0" applyFont="1" applyFill="1" applyBorder="1" applyAlignment="1">
      <alignment wrapText="1"/>
    </xf>
    <xf numFmtId="4" fontId="9" fillId="8" borderId="1" xfId="0" applyNumberFormat="1" applyFont="1" applyFill="1" applyBorder="1" applyAlignment="1">
      <alignment wrapText="1"/>
    </xf>
    <xf numFmtId="0" fontId="9" fillId="10" borderId="1" xfId="0" applyFont="1" applyFill="1" applyBorder="1" applyAlignment="1">
      <alignment wrapText="1"/>
    </xf>
    <xf numFmtId="4" fontId="9" fillId="10" borderId="1" xfId="0" applyNumberFormat="1" applyFont="1" applyFill="1" applyBorder="1" applyAlignment="1">
      <alignment wrapText="1"/>
    </xf>
    <xf numFmtId="4" fontId="12" fillId="2"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164" fontId="13" fillId="0" borderId="1" xfId="1" applyNumberFormat="1" applyFont="1" applyFill="1" applyBorder="1" applyAlignment="1">
      <alignment vertical="center" wrapText="1"/>
    </xf>
    <xf numFmtId="0" fontId="13" fillId="0" borderId="1" xfId="0" applyFont="1" applyFill="1" applyBorder="1" applyAlignment="1">
      <alignment horizontal="left" vertical="center" wrapText="1"/>
    </xf>
    <xf numFmtId="2" fontId="9" fillId="9" borderId="1" xfId="0" applyNumberFormat="1" applyFont="1" applyFill="1" applyBorder="1" applyAlignment="1">
      <alignment wrapText="1"/>
    </xf>
    <xf numFmtId="4" fontId="6" fillId="9" borderId="1" xfId="0" applyNumberFormat="1" applyFont="1" applyFill="1" applyBorder="1" applyAlignment="1">
      <alignment wrapText="1"/>
    </xf>
    <xf numFmtId="4" fontId="6" fillId="2" borderId="5" xfId="0" applyNumberFormat="1" applyFont="1" applyFill="1" applyBorder="1" applyAlignment="1">
      <alignment wrapText="1"/>
    </xf>
    <xf numFmtId="4" fontId="6" fillId="2" borderId="7" xfId="0" applyNumberFormat="1" applyFont="1" applyFill="1" applyBorder="1" applyAlignment="1">
      <alignment wrapText="1"/>
    </xf>
    <xf numFmtId="4" fontId="6" fillId="2" borderId="6" xfId="0" applyNumberFormat="1" applyFont="1" applyFill="1" applyBorder="1" applyAlignment="1">
      <alignment wrapText="1"/>
    </xf>
    <xf numFmtId="0" fontId="9" fillId="0" borderId="1" xfId="0" applyFont="1" applyFill="1" applyBorder="1" applyAlignment="1">
      <alignment wrapText="1"/>
    </xf>
    <xf numFmtId="2" fontId="6" fillId="9" borderId="1" xfId="0" applyNumberFormat="1" applyFont="1" applyFill="1" applyBorder="1" applyAlignment="1">
      <alignment wrapText="1"/>
    </xf>
    <xf numFmtId="2" fontId="9" fillId="2" borderId="1" xfId="0" applyNumberFormat="1" applyFont="1" applyFill="1" applyBorder="1" applyAlignment="1">
      <alignment wrapText="1"/>
    </xf>
    <xf numFmtId="0" fontId="9" fillId="5" borderId="1" xfId="0" applyFont="1" applyFill="1" applyBorder="1" applyAlignment="1">
      <alignment wrapText="1"/>
    </xf>
    <xf numFmtId="0" fontId="6" fillId="5" borderId="1" xfId="0" applyFont="1" applyFill="1" applyBorder="1" applyAlignment="1">
      <alignment wrapText="1"/>
    </xf>
    <xf numFmtId="4" fontId="9" fillId="5" borderId="1" xfId="0" applyNumberFormat="1" applyFont="1" applyFill="1" applyBorder="1" applyAlignment="1">
      <alignment wrapText="1"/>
    </xf>
    <xf numFmtId="0" fontId="14" fillId="6" borderId="1" xfId="0" applyFont="1" applyFill="1" applyBorder="1" applyAlignment="1">
      <alignment wrapText="1"/>
    </xf>
    <xf numFmtId="0" fontId="6" fillId="2" borderId="6" xfId="0" applyFont="1" applyFill="1" applyBorder="1" applyAlignment="1">
      <alignment wrapText="1"/>
    </xf>
    <xf numFmtId="0" fontId="9" fillId="6" borderId="1" xfId="0" applyFont="1" applyFill="1" applyBorder="1" applyAlignment="1">
      <alignment wrapText="1"/>
    </xf>
    <xf numFmtId="0" fontId="6" fillId="6" borderId="1" xfId="0" applyFont="1" applyFill="1" applyBorder="1" applyAlignment="1">
      <alignment wrapText="1"/>
    </xf>
    <xf numFmtId="4" fontId="15" fillId="6" borderId="1" xfId="0" applyNumberFormat="1" applyFont="1" applyFill="1" applyBorder="1" applyAlignment="1">
      <alignment wrapText="1"/>
    </xf>
    <xf numFmtId="0" fontId="16" fillId="2" borderId="0" xfId="0" applyFont="1" applyFill="1" applyBorder="1" applyAlignment="1">
      <alignment wrapText="1"/>
    </xf>
    <xf numFmtId="0" fontId="6" fillId="0" borderId="0" xfId="0" applyFont="1" applyAlignment="1">
      <alignment wrapText="1"/>
    </xf>
    <xf numFmtId="4" fontId="16" fillId="2" borderId="0" xfId="0" applyNumberFormat="1" applyFont="1" applyFill="1" applyBorder="1" applyAlignment="1">
      <alignment wrapText="1"/>
    </xf>
    <xf numFmtId="0" fontId="9" fillId="0" borderId="3" xfId="0" applyFont="1" applyBorder="1" applyAlignment="1">
      <alignment wrapText="1"/>
    </xf>
    <xf numFmtId="0" fontId="9" fillId="0" borderId="2" xfId="0" applyFont="1" applyBorder="1" applyAlignment="1">
      <alignment horizontal="right" wrapText="1"/>
    </xf>
    <xf numFmtId="4" fontId="9" fillId="0" borderId="2" xfId="0" applyNumberFormat="1" applyFont="1" applyBorder="1" applyAlignment="1">
      <alignment wrapText="1"/>
    </xf>
    <xf numFmtId="0" fontId="15" fillId="0" borderId="3" xfId="0" applyFont="1" applyBorder="1" applyAlignment="1">
      <alignment wrapText="1"/>
    </xf>
    <xf numFmtId="0" fontId="15" fillId="0" borderId="2" xfId="0" applyFont="1" applyBorder="1" applyAlignment="1">
      <alignment horizontal="right" wrapText="1"/>
    </xf>
    <xf numFmtId="4" fontId="15" fillId="0" borderId="2" xfId="0" applyNumberFormat="1" applyFont="1" applyBorder="1" applyAlignment="1">
      <alignment wrapText="1"/>
    </xf>
    <xf numFmtId="4" fontId="3" fillId="0" borderId="1" xfId="0" applyNumberFormat="1" applyFont="1" applyBorder="1" applyAlignment="1">
      <alignment wrapText="1"/>
    </xf>
    <xf numFmtId="4" fontId="3" fillId="5" borderId="1" xfId="0" applyNumberFormat="1" applyFont="1" applyFill="1" applyBorder="1" applyAlignment="1">
      <alignment wrapText="1"/>
    </xf>
    <xf numFmtId="4" fontId="3" fillId="14" borderId="1" xfId="0" applyNumberFormat="1" applyFont="1" applyFill="1" applyBorder="1" applyAlignment="1">
      <alignment wrapText="1"/>
    </xf>
    <xf numFmtId="4" fontId="9" fillId="9" borderId="0" xfId="0" applyNumberFormat="1" applyFont="1" applyFill="1" applyBorder="1" applyAlignment="1">
      <alignment wrapText="1"/>
    </xf>
    <xf numFmtId="4" fontId="9" fillId="7" borderId="0" xfId="0" applyNumberFormat="1" applyFont="1" applyFill="1" applyBorder="1" applyAlignment="1">
      <alignment wrapText="1"/>
    </xf>
    <xf numFmtId="4" fontId="9" fillId="12" borderId="0" xfId="0" applyNumberFormat="1" applyFont="1" applyFill="1" applyBorder="1" applyAlignment="1">
      <alignment wrapText="1"/>
    </xf>
    <xf numFmtId="4" fontId="9" fillId="8" borderId="0" xfId="0" applyNumberFormat="1" applyFont="1" applyFill="1" applyBorder="1" applyAlignment="1">
      <alignment wrapText="1"/>
    </xf>
    <xf numFmtId="4" fontId="9" fillId="10" borderId="0" xfId="0" applyNumberFormat="1" applyFont="1" applyFill="1" applyBorder="1" applyAlignment="1">
      <alignment wrapText="1"/>
    </xf>
    <xf numFmtId="0" fontId="17" fillId="13" borderId="0" xfId="0" applyFont="1" applyFill="1" applyBorder="1" applyAlignment="1">
      <alignment wrapText="1"/>
    </xf>
    <xf numFmtId="0" fontId="6" fillId="2" borderId="0" xfId="0" applyFont="1" applyFill="1" applyAlignment="1">
      <alignment wrapText="1"/>
    </xf>
    <xf numFmtId="4" fontId="12" fillId="2" borderId="1" xfId="0" applyNumberFormat="1" applyFont="1" applyFill="1" applyBorder="1" applyAlignment="1">
      <alignment horizontal="left" wrapText="1"/>
    </xf>
    <xf numFmtId="0" fontId="6" fillId="0" borderId="0" xfId="0" applyFont="1" applyAlignment="1"/>
    <xf numFmtId="0" fontId="6" fillId="2" borderId="0" xfId="0" applyFont="1" applyFill="1" applyAlignment="1"/>
    <xf numFmtId="0" fontId="9" fillId="2" borderId="0" xfId="0" applyFont="1" applyFill="1" applyAlignment="1"/>
    <xf numFmtId="0" fontId="13" fillId="0" borderId="1" xfId="0" applyFont="1" applyFill="1" applyBorder="1" applyAlignment="1">
      <alignment wrapText="1"/>
    </xf>
    <xf numFmtId="4" fontId="9" fillId="2" borderId="0" xfId="0" applyNumberFormat="1" applyFont="1" applyFill="1" applyAlignment="1"/>
    <xf numFmtId="0" fontId="9" fillId="2" borderId="1" xfId="0" applyFont="1" applyFill="1" applyBorder="1" applyAlignment="1"/>
    <xf numFmtId="4" fontId="6" fillId="0" borderId="0" xfId="0" applyNumberFormat="1" applyFont="1" applyAlignment="1"/>
    <xf numFmtId="0" fontId="13" fillId="2" borderId="1" xfId="0" applyFont="1" applyFill="1" applyBorder="1" applyAlignment="1">
      <alignment vertical="center" wrapText="1"/>
    </xf>
    <xf numFmtId="0" fontId="17" fillId="13" borderId="1" xfId="0" applyFont="1" applyFill="1" applyBorder="1" applyAlignment="1">
      <alignment wrapText="1"/>
    </xf>
    <xf numFmtId="0" fontId="16" fillId="15" borderId="0" xfId="0" applyFont="1" applyFill="1" applyBorder="1" applyAlignment="1">
      <alignment wrapText="1"/>
    </xf>
    <xf numFmtId="0" fontId="6" fillId="15" borderId="0" xfId="0" applyFont="1" applyFill="1" applyAlignment="1">
      <alignment wrapText="1"/>
    </xf>
    <xf numFmtId="4" fontId="16" fillId="15" borderId="1" xfId="0" applyNumberFormat="1" applyFont="1" applyFill="1" applyBorder="1" applyAlignment="1">
      <alignment wrapText="1"/>
    </xf>
    <xf numFmtId="4" fontId="9" fillId="0" borderId="8" xfId="0" applyNumberFormat="1" applyFont="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0" fontId="18" fillId="0" borderId="1" xfId="0" applyFont="1" applyFill="1" applyBorder="1" applyAlignment="1">
      <alignment wrapText="1"/>
    </xf>
    <xf numFmtId="0" fontId="18" fillId="2" borderId="1" xfId="0" applyFont="1" applyFill="1" applyBorder="1" applyAlignment="1">
      <alignment wrapText="1"/>
    </xf>
    <xf numFmtId="0" fontId="18" fillId="0" borderId="1" xfId="0" applyFont="1" applyBorder="1" applyAlignment="1">
      <alignment wrapText="1"/>
    </xf>
    <xf numFmtId="4" fontId="18" fillId="2" borderId="1" xfId="0" applyNumberFormat="1" applyFont="1" applyFill="1" applyBorder="1" applyAlignment="1">
      <alignment wrapText="1"/>
    </xf>
    <xf numFmtId="0" fontId="18" fillId="2" borderId="4" xfId="0" applyFont="1" applyFill="1" applyBorder="1" applyAlignment="1">
      <alignment wrapText="1"/>
    </xf>
    <xf numFmtId="0" fontId="19" fillId="0" borderId="4" xfId="1" applyFont="1" applyBorder="1" applyAlignment="1">
      <alignment wrapText="1"/>
    </xf>
    <xf numFmtId="0" fontId="19" fillId="0" borderId="1" xfId="1" applyFont="1" applyBorder="1" applyAlignment="1">
      <alignment wrapText="1"/>
    </xf>
    <xf numFmtId="4" fontId="18" fillId="0" borderId="1" xfId="0" applyNumberFormat="1" applyFont="1" applyBorder="1" applyAlignment="1">
      <alignment wrapText="1"/>
    </xf>
    <xf numFmtId="2" fontId="18" fillId="0" borderId="1" xfId="0" applyNumberFormat="1" applyFont="1" applyFill="1" applyBorder="1" applyAlignment="1">
      <alignment wrapText="1"/>
    </xf>
    <xf numFmtId="2" fontId="18" fillId="2" borderId="1" xfId="0" applyNumberFormat="1" applyFont="1" applyFill="1" applyBorder="1" applyAlignment="1">
      <alignment wrapText="1"/>
    </xf>
    <xf numFmtId="0" fontId="18" fillId="2" borderId="1" xfId="0" applyNumberFormat="1" applyFont="1" applyFill="1" applyBorder="1" applyAlignment="1">
      <alignment wrapText="1"/>
    </xf>
    <xf numFmtId="4" fontId="21" fillId="2" borderId="1" xfId="0" applyNumberFormat="1" applyFont="1" applyFill="1" applyBorder="1" applyAlignment="1">
      <alignment horizontal="left" wrapText="1"/>
    </xf>
    <xf numFmtId="0" fontId="22" fillId="0" borderId="1" xfId="0" applyFont="1" applyFill="1" applyBorder="1" applyAlignment="1">
      <alignment wrapText="1"/>
    </xf>
    <xf numFmtId="164" fontId="22" fillId="0" borderId="1" xfId="1" applyNumberFormat="1" applyFont="1" applyFill="1" applyBorder="1" applyAlignment="1">
      <alignment wrapText="1"/>
    </xf>
    <xf numFmtId="0" fontId="22" fillId="0" borderId="1" xfId="0" applyFont="1" applyFill="1" applyBorder="1" applyAlignment="1">
      <alignment horizontal="left" wrapText="1"/>
    </xf>
    <xf numFmtId="4" fontId="9" fillId="7" borderId="5" xfId="0" applyNumberFormat="1" applyFont="1" applyFill="1" applyBorder="1" applyAlignment="1">
      <alignment wrapText="1"/>
    </xf>
    <xf numFmtId="4" fontId="3" fillId="2" borderId="1" xfId="0" applyNumberFormat="1" applyFont="1" applyFill="1" applyBorder="1" applyAlignment="1">
      <alignment wrapText="1"/>
    </xf>
    <xf numFmtId="0" fontId="18" fillId="15" borderId="1" xfId="0" applyFont="1" applyFill="1" applyBorder="1" applyAlignment="1">
      <alignment wrapText="1"/>
    </xf>
    <xf numFmtId="4" fontId="18" fillId="15" borderId="1" xfId="0" applyNumberFormat="1" applyFont="1" applyFill="1" applyBorder="1" applyAlignment="1">
      <alignment wrapText="1"/>
    </xf>
    <xf numFmtId="0" fontId="18" fillId="15" borderId="4" xfId="0" applyFont="1" applyFill="1" applyBorder="1" applyAlignment="1">
      <alignment wrapText="1"/>
    </xf>
    <xf numFmtId="0" fontId="19" fillId="15" borderId="4" xfId="1" applyFont="1" applyFill="1" applyBorder="1" applyAlignment="1">
      <alignment wrapText="1"/>
    </xf>
    <xf numFmtId="0" fontId="19" fillId="15" borderId="1" xfId="1" applyFont="1" applyFill="1" applyBorder="1" applyAlignment="1">
      <alignment wrapText="1"/>
    </xf>
    <xf numFmtId="4" fontId="6" fillId="15" borderId="1" xfId="0" applyNumberFormat="1" applyFont="1" applyFill="1" applyBorder="1" applyAlignment="1">
      <alignment wrapText="1"/>
    </xf>
    <xf numFmtId="0" fontId="13" fillId="2" borderId="1" xfId="0" applyFont="1" applyFill="1" applyBorder="1" applyAlignment="1">
      <alignment wrapText="1"/>
    </xf>
    <xf numFmtId="164" fontId="13" fillId="2" borderId="1" xfId="1" applyNumberFormat="1" applyFont="1" applyFill="1" applyBorder="1" applyAlignment="1">
      <alignment wrapText="1"/>
    </xf>
    <xf numFmtId="0" fontId="13" fillId="2" borderId="1" xfId="0" applyFont="1" applyFill="1" applyBorder="1" applyAlignment="1">
      <alignment horizontal="left" wrapText="1"/>
    </xf>
    <xf numFmtId="0" fontId="14" fillId="6" borderId="1" xfId="0" applyFont="1" applyFill="1" applyBorder="1" applyAlignment="1">
      <alignment wrapText="1"/>
    </xf>
    <xf numFmtId="0" fontId="9" fillId="6" borderId="1" xfId="0"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0" fontId="6" fillId="2" borderId="1" xfId="0" applyFont="1" applyFill="1" applyBorder="1" applyAlignment="1">
      <alignment horizontal="center" wrapText="1"/>
    </xf>
    <xf numFmtId="0" fontId="6" fillId="0" borderId="1" xfId="0" applyFont="1" applyFill="1" applyBorder="1" applyAlignment="1">
      <alignment horizontal="center" wrapText="1"/>
    </xf>
    <xf numFmtId="4" fontId="12" fillId="0" borderId="1" xfId="0" applyNumberFormat="1" applyFont="1" applyFill="1" applyBorder="1" applyAlignment="1">
      <alignment horizontal="left" wrapText="1"/>
    </xf>
    <xf numFmtId="0" fontId="9" fillId="10" borderId="11" xfId="0" applyFont="1" applyFill="1" applyBorder="1" applyAlignment="1">
      <alignment wrapText="1"/>
    </xf>
    <xf numFmtId="4" fontId="9" fillId="10" borderId="11" xfId="0" applyNumberFormat="1" applyFont="1" applyFill="1" applyBorder="1" applyAlignment="1">
      <alignment wrapText="1"/>
    </xf>
    <xf numFmtId="0" fontId="17" fillId="13" borderId="4" xfId="0" applyFont="1" applyFill="1" applyBorder="1" applyAlignment="1">
      <alignment wrapText="1"/>
    </xf>
    <xf numFmtId="2" fontId="9" fillId="0" borderId="1" xfId="0" applyNumberFormat="1" applyFont="1" applyFill="1" applyBorder="1" applyAlignment="1">
      <alignment wrapText="1"/>
    </xf>
    <xf numFmtId="4" fontId="9" fillId="0" borderId="1" xfId="0" applyNumberFormat="1" applyFont="1" applyFill="1" applyBorder="1" applyAlignment="1">
      <alignment wrapText="1"/>
    </xf>
    <xf numFmtId="0" fontId="9" fillId="16" borderId="11" xfId="0" applyFont="1" applyFill="1" applyBorder="1" applyAlignment="1">
      <alignment wrapText="1"/>
    </xf>
    <xf numFmtId="4" fontId="9" fillId="16" borderId="11" xfId="0" applyNumberFormat="1" applyFont="1" applyFill="1" applyBorder="1" applyAlignment="1">
      <alignment wrapText="1"/>
    </xf>
    <xf numFmtId="4" fontId="9" fillId="16" borderId="0" xfId="0" applyNumberFormat="1"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7" fillId="3" borderId="5" xfId="0" applyFont="1" applyFill="1" applyBorder="1" applyAlignment="1">
      <alignment wrapText="1"/>
    </xf>
    <xf numFmtId="0" fontId="7" fillId="4" borderId="5" xfId="0" applyFont="1" applyFill="1" applyBorder="1" applyAlignment="1">
      <alignment wrapText="1"/>
    </xf>
    <xf numFmtId="4" fontId="18" fillId="15" borderId="5" xfId="0" applyNumberFormat="1" applyFont="1" applyFill="1" applyBorder="1" applyAlignment="1">
      <alignment wrapText="1"/>
    </xf>
    <xf numFmtId="4" fontId="9" fillId="9" borderId="5" xfId="0" applyNumberFormat="1" applyFont="1" applyFill="1" applyBorder="1" applyAlignment="1">
      <alignment wrapText="1"/>
    </xf>
    <xf numFmtId="4" fontId="6" fillId="15" borderId="5" xfId="0" applyNumberFormat="1" applyFont="1" applyFill="1" applyBorder="1" applyAlignment="1">
      <alignment wrapText="1"/>
    </xf>
    <xf numFmtId="0" fontId="6" fillId="2" borderId="5" xfId="0" applyFont="1" applyFill="1" applyBorder="1" applyAlignment="1">
      <alignment wrapText="1"/>
    </xf>
    <xf numFmtId="4" fontId="9" fillId="11" borderId="5" xfId="0" applyNumberFormat="1" applyFont="1" applyFill="1" applyBorder="1" applyAlignment="1">
      <alignment wrapText="1"/>
    </xf>
    <xf numFmtId="4" fontId="9" fillId="12" borderId="5" xfId="0" applyNumberFormat="1" applyFont="1" applyFill="1" applyBorder="1" applyAlignment="1">
      <alignment wrapText="1"/>
    </xf>
    <xf numFmtId="4" fontId="18" fillId="2" borderId="5" xfId="0" applyNumberFormat="1" applyFont="1" applyFill="1" applyBorder="1" applyAlignment="1">
      <alignment wrapText="1"/>
    </xf>
    <xf numFmtId="4" fontId="9" fillId="8" borderId="5" xfId="0" applyNumberFormat="1" applyFont="1" applyFill="1" applyBorder="1" applyAlignment="1">
      <alignment wrapText="1"/>
    </xf>
    <xf numFmtId="4" fontId="9" fillId="10" borderId="9" xfId="0" applyNumberFormat="1" applyFont="1" applyFill="1" applyBorder="1" applyAlignment="1">
      <alignment wrapText="1"/>
    </xf>
    <xf numFmtId="4" fontId="9" fillId="0" borderId="5" xfId="0" applyNumberFormat="1" applyFont="1" applyFill="1" applyBorder="1" applyAlignment="1">
      <alignment wrapText="1"/>
    </xf>
    <xf numFmtId="4" fontId="9" fillId="16" borderId="9" xfId="0" applyNumberFormat="1" applyFont="1" applyFill="1" applyBorder="1" applyAlignment="1">
      <alignment wrapText="1"/>
    </xf>
    <xf numFmtId="0" fontId="17" fillId="13" borderId="12" xfId="0" applyFont="1" applyFill="1" applyBorder="1" applyAlignment="1">
      <alignment wrapText="1"/>
    </xf>
    <xf numFmtId="4" fontId="6" fillId="9" borderId="5" xfId="0" applyNumberFormat="1" applyFont="1" applyFill="1" applyBorder="1" applyAlignment="1">
      <alignment wrapText="1"/>
    </xf>
    <xf numFmtId="0" fontId="14" fillId="6" borderId="5" xfId="0" applyFont="1" applyFill="1" applyBorder="1" applyAlignment="1">
      <alignment wrapText="1"/>
    </xf>
    <xf numFmtId="4" fontId="15" fillId="6" borderId="5" xfId="0" applyNumberFormat="1" applyFont="1" applyFill="1" applyBorder="1" applyAlignment="1">
      <alignment wrapText="1"/>
    </xf>
    <xf numFmtId="4" fontId="16" fillId="15" borderId="5" xfId="0" applyNumberFormat="1" applyFont="1" applyFill="1" applyBorder="1" applyAlignment="1">
      <alignment wrapText="1"/>
    </xf>
    <xf numFmtId="4" fontId="9" fillId="0" borderId="15" xfId="0" applyNumberFormat="1" applyFont="1" applyBorder="1" applyAlignment="1">
      <alignment wrapText="1"/>
    </xf>
    <xf numFmtId="4" fontId="9" fillId="0" borderId="16" xfId="0" applyNumberFormat="1" applyFont="1" applyBorder="1" applyAlignment="1">
      <alignment wrapText="1"/>
    </xf>
    <xf numFmtId="4" fontId="15" fillId="0" borderId="16" xfId="0" applyNumberFormat="1" applyFont="1" applyBorder="1" applyAlignment="1">
      <alignment wrapText="1"/>
    </xf>
    <xf numFmtId="0" fontId="6" fillId="0" borderId="1" xfId="0" applyFont="1" applyBorder="1" applyAlignment="1"/>
    <xf numFmtId="4" fontId="6" fillId="0" borderId="1" xfId="0" applyNumberFormat="1" applyFont="1" applyBorder="1" applyAlignment="1"/>
    <xf numFmtId="4" fontId="9" fillId="16" borderId="1" xfId="0" applyNumberFormat="1" applyFont="1" applyFill="1" applyBorder="1" applyAlignment="1">
      <alignment wrapText="1"/>
    </xf>
    <xf numFmtId="4" fontId="3" fillId="2" borderId="5" xfId="0" applyNumberFormat="1" applyFont="1" applyFill="1" applyBorder="1" applyAlignment="1">
      <alignment wrapText="1"/>
    </xf>
    <xf numFmtId="0" fontId="6" fillId="17" borderId="1" xfId="0" applyFont="1" applyFill="1" applyBorder="1" applyAlignment="1">
      <alignment wrapText="1"/>
    </xf>
    <xf numFmtId="0" fontId="6" fillId="17" borderId="1" xfId="0" applyFont="1" applyFill="1" applyBorder="1" applyAlignment="1">
      <alignment horizontal="center" wrapText="1"/>
    </xf>
    <xf numFmtId="4" fontId="6" fillId="17" borderId="1" xfId="0" applyNumberFormat="1" applyFont="1" applyFill="1" applyBorder="1" applyAlignment="1">
      <alignment wrapText="1"/>
    </xf>
    <xf numFmtId="4" fontId="6" fillId="17" borderId="5" xfId="0" applyNumberFormat="1" applyFont="1" applyFill="1" applyBorder="1" applyAlignment="1">
      <alignment wrapText="1"/>
    </xf>
    <xf numFmtId="2" fontId="3" fillId="17" borderId="1" xfId="0" applyNumberFormat="1"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0" fontId="7" fillId="3" borderId="5" xfId="0" applyFont="1" applyFill="1" applyBorder="1" applyAlignment="1">
      <alignment wrapText="1"/>
    </xf>
    <xf numFmtId="0" fontId="7" fillId="4" borderId="5" xfId="0" applyFont="1" applyFill="1" applyBorder="1" applyAlignment="1">
      <alignment wrapText="1"/>
    </xf>
    <xf numFmtId="1" fontId="18" fillId="15" borderId="1" xfId="0" applyNumberFormat="1"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0" fontId="7" fillId="3" borderId="5" xfId="0" applyFont="1" applyFill="1" applyBorder="1" applyAlignment="1">
      <alignment wrapText="1"/>
    </xf>
    <xf numFmtId="0" fontId="7" fillId="4" borderId="5" xfId="0" applyFont="1" applyFill="1" applyBorder="1" applyAlignment="1">
      <alignment wrapText="1"/>
    </xf>
    <xf numFmtId="0" fontId="14" fillId="6" borderId="1" xfId="0" applyFont="1" applyFill="1" applyBorder="1" applyAlignment="1">
      <alignment wrapText="1"/>
    </xf>
    <xf numFmtId="2" fontId="3" fillId="2" borderId="1" xfId="0" applyNumberFormat="1" applyFont="1" applyFill="1" applyBorder="1" applyAlignment="1">
      <alignment wrapText="1"/>
    </xf>
    <xf numFmtId="0" fontId="7" fillId="3" borderId="5" xfId="0" applyFont="1" applyFill="1" applyBorder="1" applyAlignment="1">
      <alignment wrapText="1"/>
    </xf>
    <xf numFmtId="0" fontId="7" fillId="4" borderId="5" xfId="0"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4" fontId="9" fillId="10" borderId="5" xfId="0" applyNumberFormat="1" applyFont="1" applyFill="1" applyBorder="1" applyAlignment="1">
      <alignment wrapText="1"/>
    </xf>
    <xf numFmtId="4" fontId="9" fillId="16" borderId="5" xfId="0" applyNumberFormat="1" applyFont="1" applyFill="1" applyBorder="1" applyAlignment="1">
      <alignment wrapText="1"/>
    </xf>
    <xf numFmtId="0" fontId="17" fillId="13" borderId="5" xfId="0" applyFont="1" applyFill="1" applyBorder="1" applyAlignment="1">
      <alignment wrapText="1"/>
    </xf>
    <xf numFmtId="4" fontId="6" fillId="0" borderId="5" xfId="0" applyNumberFormat="1" applyFont="1" applyBorder="1" applyAlignment="1"/>
    <xf numFmtId="4" fontId="9" fillId="5" borderId="5" xfId="0" applyNumberFormat="1" applyFont="1" applyFill="1" applyBorder="1" applyAlignment="1">
      <alignment wrapText="1"/>
    </xf>
    <xf numFmtId="2" fontId="18" fillId="15" borderId="1" xfId="0" applyNumberFormat="1" applyFont="1" applyFill="1" applyBorder="1" applyAlignment="1">
      <alignment wrapText="1"/>
    </xf>
    <xf numFmtId="0" fontId="18" fillId="15" borderId="1" xfId="0" applyNumberFormat="1" applyFont="1" applyFill="1" applyBorder="1" applyAlignment="1">
      <alignment wrapText="1"/>
    </xf>
    <xf numFmtId="0" fontId="3" fillId="2" borderId="1" xfId="0" applyFont="1" applyFill="1" applyBorder="1" applyAlignment="1">
      <alignment horizontal="left" wrapText="1"/>
    </xf>
    <xf numFmtId="2" fontId="6" fillId="2" borderId="1" xfId="0" applyNumberFormat="1" applyFont="1" applyFill="1" applyBorder="1" applyAlignment="1">
      <alignment horizontal="right" wrapText="1"/>
    </xf>
    <xf numFmtId="2" fontId="6" fillId="0" borderId="9" xfId="0" applyNumberFormat="1" applyFont="1" applyFill="1" applyBorder="1" applyAlignment="1">
      <alignment wrapText="1"/>
    </xf>
    <xf numFmtId="2" fontId="6" fillId="2" borderId="10" xfId="0" applyNumberFormat="1" applyFont="1" applyFill="1" applyBorder="1" applyAlignment="1">
      <alignment wrapText="1"/>
    </xf>
    <xf numFmtId="2" fontId="6" fillId="2" borderId="11" xfId="0" applyNumberFormat="1" applyFont="1" applyFill="1" applyBorder="1" applyAlignment="1">
      <alignment wrapText="1"/>
    </xf>
    <xf numFmtId="0" fontId="6" fillId="0" borderId="11" xfId="0" applyFont="1" applyFill="1" applyBorder="1" applyAlignment="1">
      <alignment wrapText="1"/>
    </xf>
    <xf numFmtId="4" fontId="6" fillId="0" borderId="11" xfId="0" applyNumberFormat="1" applyFont="1" applyFill="1" applyBorder="1" applyAlignment="1">
      <alignment wrapText="1"/>
    </xf>
    <xf numFmtId="4" fontId="6" fillId="2" borderId="11" xfId="0" applyNumberFormat="1" applyFont="1" applyFill="1" applyBorder="1" applyAlignment="1">
      <alignment wrapText="1"/>
    </xf>
    <xf numFmtId="4" fontId="6" fillId="2" borderId="9" xfId="0" applyNumberFormat="1" applyFont="1" applyFill="1" applyBorder="1" applyAlignment="1">
      <alignment wrapText="1"/>
    </xf>
    <xf numFmtId="4" fontId="9" fillId="2" borderId="5"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0" fontId="7" fillId="3" borderId="5" xfId="0" applyFont="1" applyFill="1" applyBorder="1" applyAlignment="1">
      <alignment wrapText="1"/>
    </xf>
    <xf numFmtId="0" fontId="7" fillId="4" borderId="5" xfId="0" applyFont="1" applyFill="1" applyBorder="1" applyAlignment="1">
      <alignment wrapText="1"/>
    </xf>
    <xf numFmtId="4" fontId="12" fillId="14" borderId="1" xfId="0" applyNumberFormat="1" applyFont="1" applyFill="1" applyBorder="1" applyAlignment="1">
      <alignment horizontal="left" wrapText="1"/>
    </xf>
    <xf numFmtId="4" fontId="9" fillId="2" borderId="5" xfId="0" applyNumberFormat="1" applyFont="1" applyFill="1" applyBorder="1" applyAlignment="1">
      <alignment wrapText="1"/>
    </xf>
    <xf numFmtId="4" fontId="9" fillId="2" borderId="6" xfId="0" applyNumberFormat="1" applyFont="1" applyFill="1" applyBorder="1" applyAlignment="1">
      <alignment wrapText="1"/>
    </xf>
    <xf numFmtId="0" fontId="14" fillId="6" borderId="1" xfId="0" applyFont="1" applyFill="1" applyBorder="1" applyAlignment="1">
      <alignment wrapText="1"/>
    </xf>
    <xf numFmtId="0" fontId="9" fillId="6" borderId="1" xfId="0" applyFont="1" applyFill="1" applyBorder="1" applyAlignment="1">
      <alignment wrapText="1"/>
    </xf>
    <xf numFmtId="0" fontId="16" fillId="2" borderId="5" xfId="0" applyFont="1" applyFill="1" applyBorder="1" applyAlignment="1">
      <alignment wrapText="1"/>
    </xf>
    <xf numFmtId="0" fontId="16" fillId="2" borderId="6" xfId="0" applyFont="1" applyFill="1" applyBorder="1" applyAlignment="1">
      <alignment wrapText="1"/>
    </xf>
    <xf numFmtId="0" fontId="7" fillId="2" borderId="5" xfId="0" applyFont="1" applyFill="1" applyBorder="1" applyAlignment="1">
      <alignment wrapText="1"/>
    </xf>
    <xf numFmtId="0" fontId="7" fillId="2" borderId="6" xfId="0" applyFont="1" applyFill="1" applyBorder="1" applyAlignment="1">
      <alignment wrapText="1"/>
    </xf>
    <xf numFmtId="2" fontId="9" fillId="10" borderId="5" xfId="0" applyNumberFormat="1" applyFont="1" applyFill="1" applyBorder="1" applyAlignment="1">
      <alignment wrapText="1"/>
    </xf>
    <xf numFmtId="2" fontId="9" fillId="10" borderId="6" xfId="0" applyNumberFormat="1" applyFont="1" applyFill="1" applyBorder="1" applyAlignment="1">
      <alignment wrapText="1"/>
    </xf>
    <xf numFmtId="2" fontId="11" fillId="13" borderId="5" xfId="0" applyNumberFormat="1" applyFont="1" applyFill="1" applyBorder="1" applyAlignment="1">
      <alignment wrapText="1"/>
    </xf>
    <xf numFmtId="2" fontId="11" fillId="13" borderId="7" xfId="0" applyNumberFormat="1" applyFont="1" applyFill="1" applyBorder="1" applyAlignment="1">
      <alignment wrapText="1"/>
    </xf>
    <xf numFmtId="2" fontId="11" fillId="13" borderId="6" xfId="0" applyNumberFormat="1" applyFont="1" applyFill="1" applyBorder="1" applyAlignment="1">
      <alignment wrapText="1"/>
    </xf>
    <xf numFmtId="2" fontId="9" fillId="9" borderId="1" xfId="0" applyNumberFormat="1" applyFont="1" applyFill="1" applyBorder="1" applyAlignment="1">
      <alignment wrapText="1"/>
    </xf>
    <xf numFmtId="2" fontId="6" fillId="9" borderId="1" xfId="0" applyNumberFormat="1" applyFont="1" applyFill="1" applyBorder="1" applyAlignment="1">
      <alignment wrapText="1"/>
    </xf>
    <xf numFmtId="0" fontId="9" fillId="5" borderId="1" xfId="0" applyFont="1" applyFill="1" applyBorder="1" applyAlignment="1">
      <alignment wrapText="1"/>
    </xf>
    <xf numFmtId="2" fontId="9" fillId="8" borderId="5" xfId="0" applyNumberFormat="1" applyFont="1" applyFill="1" applyBorder="1" applyAlignment="1">
      <alignment wrapText="1"/>
    </xf>
    <xf numFmtId="2" fontId="9" fillId="8" borderId="6" xfId="0" applyNumberFormat="1" applyFont="1" applyFill="1" applyBorder="1" applyAlignment="1">
      <alignment wrapText="1"/>
    </xf>
    <xf numFmtId="0" fontId="7" fillId="3" borderId="5" xfId="0" applyFont="1" applyFill="1" applyBorder="1" applyAlignment="1">
      <alignment wrapText="1"/>
    </xf>
    <xf numFmtId="0" fontId="7" fillId="3" borderId="6" xfId="0" applyFont="1" applyFill="1" applyBorder="1" applyAlignment="1">
      <alignment wrapText="1"/>
    </xf>
    <xf numFmtId="0" fontId="7" fillId="4" borderId="5" xfId="0" applyFont="1" applyFill="1" applyBorder="1" applyAlignment="1">
      <alignment wrapText="1"/>
    </xf>
    <xf numFmtId="0" fontId="7" fillId="4" borderId="6" xfId="0" applyFont="1" applyFill="1" applyBorder="1" applyAlignment="1">
      <alignment wrapText="1"/>
    </xf>
    <xf numFmtId="2" fontId="9" fillId="11" borderId="5" xfId="0" applyNumberFormat="1" applyFont="1" applyFill="1" applyBorder="1" applyAlignment="1">
      <alignment wrapText="1"/>
    </xf>
    <xf numFmtId="2" fontId="9" fillId="11" borderId="6" xfId="0" applyNumberFormat="1" applyFont="1" applyFill="1" applyBorder="1" applyAlignment="1">
      <alignment wrapText="1"/>
    </xf>
    <xf numFmtId="2" fontId="9" fillId="12" borderId="5" xfId="0" applyNumberFormat="1" applyFont="1" applyFill="1" applyBorder="1" applyAlignment="1">
      <alignment wrapText="1"/>
    </xf>
    <xf numFmtId="2" fontId="9" fillId="12" borderId="6" xfId="0" applyNumberFormat="1" applyFont="1" applyFill="1" applyBorder="1" applyAlignment="1">
      <alignment wrapText="1"/>
    </xf>
    <xf numFmtId="0" fontId="16" fillId="15" borderId="5" xfId="0" applyFont="1" applyFill="1" applyBorder="1" applyAlignment="1">
      <alignment wrapText="1"/>
    </xf>
    <xf numFmtId="0" fontId="16" fillId="15" borderId="6" xfId="0" applyFont="1" applyFill="1" applyBorder="1" applyAlignment="1">
      <alignment wrapText="1"/>
    </xf>
    <xf numFmtId="2" fontId="9" fillId="16" borderId="9" xfId="0" applyNumberFormat="1" applyFont="1" applyFill="1" applyBorder="1" applyAlignment="1">
      <alignment wrapText="1"/>
    </xf>
    <xf numFmtId="2" fontId="9" fillId="16" borderId="10" xfId="0" applyNumberFormat="1" applyFont="1" applyFill="1" applyBorder="1" applyAlignment="1">
      <alignment wrapText="1"/>
    </xf>
    <xf numFmtId="2" fontId="9" fillId="10" borderId="9" xfId="0" applyNumberFormat="1" applyFont="1" applyFill="1" applyBorder="1" applyAlignment="1">
      <alignment wrapText="1"/>
    </xf>
    <xf numFmtId="2" fontId="9" fillId="10" borderId="10" xfId="0" applyNumberFormat="1" applyFont="1" applyFill="1" applyBorder="1" applyAlignment="1">
      <alignment wrapText="1"/>
    </xf>
    <xf numFmtId="2" fontId="11" fillId="13" borderId="12" xfId="0" applyNumberFormat="1" applyFont="1" applyFill="1" applyBorder="1" applyAlignment="1">
      <alignment wrapText="1"/>
    </xf>
    <xf numFmtId="2" fontId="11" fillId="13" borderId="13" xfId="0" applyNumberFormat="1" applyFont="1" applyFill="1" applyBorder="1" applyAlignment="1">
      <alignment wrapText="1"/>
    </xf>
    <xf numFmtId="2" fontId="11" fillId="13" borderId="14" xfId="0" applyNumberFormat="1" applyFont="1" applyFill="1" applyBorder="1" applyAlignment="1">
      <alignment wrapText="1"/>
    </xf>
  </cellXfs>
  <cellStyles count="3">
    <cellStyle name="Κανονικό" xfId="0" builtinId="0"/>
    <cellStyle name="Κανονικό 2" xfId="1"/>
    <cellStyle name="Κανονικό 2 2" xfId="2"/>
  </cellStyles>
  <dxfs count="0"/>
  <tableStyles count="0" defaultTableStyle="TableStyleMedium9" defaultPivotStyle="PivotStyleLight16"/>
  <colors>
    <mruColors>
      <color rgb="FFFF99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nolis Malamas" id="{D0139746-F279-42FB-AF9C-69156F2E41DC}" userId="S::malamas@aegean.gr::2190f583-6c0d-4c06-b3e5-18231fe162a2" providerId="AD"/>
</personList>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8" dT="2022-03-09T15:39:35.26" personId="{D0139746-F279-42FB-AF9C-69156F2E41DC}" id="{F3C3B54E-C3BA-4AEE-A024-E1B42BEE9FD7}">
    <text>Στον Πίνακα Προεγκρίσεων που αποστείλαμε και ενέκρινε το Υπουργείο με την Απόφαση οι Προϋπολογισμοί διαφέρουν</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0"/>
  <sheetViews>
    <sheetView tabSelected="1" workbookViewId="0"/>
  </sheetViews>
  <sheetFormatPr defaultColWidth="17.42578125" defaultRowHeight="60.75" customHeight="1" x14ac:dyDescent="0.2"/>
  <cols>
    <col min="1" max="1" width="17.42578125" style="4"/>
    <col min="2" max="2" width="23.140625" style="4" customWidth="1"/>
    <col min="3" max="3" width="17.42578125" style="4"/>
    <col min="4" max="4" width="42.85546875" style="4" customWidth="1"/>
    <col min="5" max="5" width="20.7109375" style="4" customWidth="1"/>
    <col min="6" max="6" width="23.42578125" style="4" customWidth="1"/>
    <col min="7" max="16384" width="17.42578125" style="4"/>
  </cols>
  <sheetData>
    <row r="1" spans="1:6" ht="60.75" customHeight="1" x14ac:dyDescent="0.2">
      <c r="A1" s="1" t="s">
        <v>141</v>
      </c>
      <c r="B1" s="1" t="s">
        <v>142</v>
      </c>
      <c r="C1" s="1" t="s">
        <v>143</v>
      </c>
      <c r="D1" s="2" t="s">
        <v>100</v>
      </c>
      <c r="E1" s="3" t="s">
        <v>43</v>
      </c>
      <c r="F1" s="3" t="s">
        <v>188</v>
      </c>
    </row>
    <row r="2" spans="1:6" ht="19.5" customHeight="1" x14ac:dyDescent="0.2">
      <c r="A2" s="247" t="s">
        <v>1</v>
      </c>
      <c r="B2" s="248"/>
      <c r="C2" s="5"/>
      <c r="D2" s="5"/>
      <c r="E2" s="5"/>
      <c r="F2" s="5"/>
    </row>
    <row r="3" spans="1:6" ht="60.75" customHeight="1" x14ac:dyDescent="0.2">
      <c r="A3" s="6" t="s">
        <v>51</v>
      </c>
      <c r="B3" s="7" t="s">
        <v>52</v>
      </c>
      <c r="C3" s="7"/>
      <c r="D3" s="8" t="s">
        <v>101</v>
      </c>
      <c r="E3" s="9">
        <v>0</v>
      </c>
      <c r="F3" s="9">
        <f>E3</f>
        <v>0</v>
      </c>
    </row>
    <row r="4" spans="1:6" ht="60.75" customHeight="1" x14ac:dyDescent="0.2">
      <c r="A4" s="6" t="s">
        <v>70</v>
      </c>
      <c r="B4" s="7" t="s">
        <v>128</v>
      </c>
      <c r="C4" s="7"/>
      <c r="D4" s="8" t="s">
        <v>102</v>
      </c>
      <c r="E4" s="9">
        <v>0</v>
      </c>
      <c r="F4" s="9">
        <f t="shared" ref="F4:F11" si="0">E4</f>
        <v>0</v>
      </c>
    </row>
    <row r="5" spans="1:6" ht="60.75" customHeight="1" x14ac:dyDescent="0.2">
      <c r="A5" s="6" t="s">
        <v>71</v>
      </c>
      <c r="B5" s="7" t="s">
        <v>57</v>
      </c>
      <c r="C5" s="7"/>
      <c r="D5" s="8" t="s">
        <v>103</v>
      </c>
      <c r="E5" s="9">
        <v>0</v>
      </c>
      <c r="F5" s="9">
        <f t="shared" si="0"/>
        <v>0</v>
      </c>
    </row>
    <row r="6" spans="1:6" ht="60.75" customHeight="1" x14ac:dyDescent="0.2">
      <c r="A6" s="6" t="s">
        <v>81</v>
      </c>
      <c r="B6" s="7" t="s">
        <v>58</v>
      </c>
      <c r="C6" s="7">
        <v>5149524</v>
      </c>
      <c r="D6" s="8" t="s">
        <v>104</v>
      </c>
      <c r="E6" s="9">
        <v>0</v>
      </c>
      <c r="F6" s="9">
        <f t="shared" si="0"/>
        <v>0</v>
      </c>
    </row>
    <row r="7" spans="1:6" ht="60.75" customHeight="1" x14ac:dyDescent="0.2">
      <c r="A7" s="6" t="s">
        <v>72</v>
      </c>
      <c r="B7" s="7" t="s">
        <v>59</v>
      </c>
      <c r="C7" s="7"/>
      <c r="D7" s="7" t="s">
        <v>105</v>
      </c>
      <c r="E7" s="9">
        <v>0</v>
      </c>
      <c r="F7" s="9">
        <f t="shared" si="0"/>
        <v>0</v>
      </c>
    </row>
    <row r="8" spans="1:6" ht="60.75" customHeight="1" x14ac:dyDescent="0.2">
      <c r="A8" s="6" t="s">
        <v>84</v>
      </c>
      <c r="B8" s="7" t="s">
        <v>85</v>
      </c>
      <c r="C8" s="7"/>
      <c r="D8" s="7" t="s">
        <v>127</v>
      </c>
      <c r="E8" s="9">
        <v>0</v>
      </c>
      <c r="F8" s="9">
        <f t="shared" si="0"/>
        <v>0</v>
      </c>
    </row>
    <row r="9" spans="1:6" ht="60.75" customHeight="1" x14ac:dyDescent="0.2">
      <c r="A9" s="6" t="s">
        <v>129</v>
      </c>
      <c r="B9" s="7" t="s">
        <v>132</v>
      </c>
      <c r="C9" s="10">
        <v>5149589</v>
      </c>
      <c r="D9" s="11" t="s">
        <v>135</v>
      </c>
      <c r="E9" s="9">
        <v>0</v>
      </c>
      <c r="F9" s="9">
        <f t="shared" si="0"/>
        <v>0</v>
      </c>
    </row>
    <row r="10" spans="1:6" ht="60.75" customHeight="1" x14ac:dyDescent="0.2">
      <c r="A10" s="6" t="s">
        <v>130</v>
      </c>
      <c r="B10" s="7" t="s">
        <v>133</v>
      </c>
      <c r="C10" s="7">
        <v>5149722</v>
      </c>
      <c r="D10" s="12" t="s">
        <v>136</v>
      </c>
      <c r="E10" s="9">
        <v>0</v>
      </c>
      <c r="F10" s="9">
        <f t="shared" si="0"/>
        <v>0</v>
      </c>
    </row>
    <row r="11" spans="1:6" ht="60.75" customHeight="1" x14ac:dyDescent="0.2">
      <c r="A11" s="6" t="s">
        <v>131</v>
      </c>
      <c r="B11" s="7" t="s">
        <v>134</v>
      </c>
      <c r="C11" s="7"/>
      <c r="D11" s="12" t="s">
        <v>137</v>
      </c>
      <c r="E11" s="9">
        <v>0</v>
      </c>
      <c r="F11" s="9">
        <f t="shared" si="0"/>
        <v>0</v>
      </c>
    </row>
    <row r="12" spans="1:6" ht="29.25" customHeight="1" x14ac:dyDescent="0.2">
      <c r="A12" s="13" t="s">
        <v>21</v>
      </c>
      <c r="B12" s="13"/>
      <c r="C12" s="13"/>
      <c r="D12" s="13"/>
      <c r="E12" s="14">
        <f>SUM(E3:E11)</f>
        <v>0</v>
      </c>
      <c r="F12" s="14">
        <f>SUM(F3:F11)</f>
        <v>0</v>
      </c>
    </row>
    <row r="13" spans="1:6" ht="26.25" customHeight="1" x14ac:dyDescent="0.2">
      <c r="A13" s="247" t="s">
        <v>25</v>
      </c>
      <c r="B13" s="248"/>
      <c r="C13" s="5"/>
      <c r="D13" s="5"/>
      <c r="E13" s="5"/>
      <c r="F13" s="5"/>
    </row>
    <row r="14" spans="1:6" ht="60.75" customHeight="1" x14ac:dyDescent="0.2">
      <c r="A14" s="6" t="s">
        <v>27</v>
      </c>
      <c r="B14" s="8" t="s">
        <v>239</v>
      </c>
      <c r="C14" s="8">
        <v>5149358</v>
      </c>
      <c r="D14" s="8" t="s">
        <v>106</v>
      </c>
      <c r="E14" s="9">
        <v>0</v>
      </c>
      <c r="F14" s="9">
        <f>E14</f>
        <v>0</v>
      </c>
    </row>
    <row r="15" spans="1:6" ht="60.75" customHeight="1" x14ac:dyDescent="0.2">
      <c r="A15" s="6" t="s">
        <v>28</v>
      </c>
      <c r="B15" s="8" t="s">
        <v>240</v>
      </c>
      <c r="C15" s="8">
        <v>5149359</v>
      </c>
      <c r="D15" s="8" t="s">
        <v>107</v>
      </c>
      <c r="E15" s="9">
        <v>0</v>
      </c>
      <c r="F15" s="9">
        <f t="shared" ref="F15:F27" si="1">E15</f>
        <v>0</v>
      </c>
    </row>
    <row r="16" spans="1:6" ht="60.75" customHeight="1" x14ac:dyDescent="0.2">
      <c r="A16" s="6" t="s">
        <v>29</v>
      </c>
      <c r="B16" s="8" t="s">
        <v>241</v>
      </c>
      <c r="C16" s="8">
        <v>5149360</v>
      </c>
      <c r="D16" s="8" t="s">
        <v>108</v>
      </c>
      <c r="E16" s="9">
        <v>0</v>
      </c>
      <c r="F16" s="9">
        <f t="shared" si="1"/>
        <v>0</v>
      </c>
    </row>
    <row r="17" spans="1:6" ht="60.75" customHeight="1" x14ac:dyDescent="0.2">
      <c r="A17" s="6" t="s">
        <v>30</v>
      </c>
      <c r="B17" s="8" t="s">
        <v>242</v>
      </c>
      <c r="C17" s="8"/>
      <c r="D17" s="8" t="s">
        <v>109</v>
      </c>
      <c r="E17" s="9">
        <v>0</v>
      </c>
      <c r="F17" s="9">
        <f t="shared" si="1"/>
        <v>0</v>
      </c>
    </row>
    <row r="18" spans="1:6" ht="60.75" customHeight="1" x14ac:dyDescent="0.2">
      <c r="A18" s="6" t="s">
        <v>31</v>
      </c>
      <c r="B18" s="8" t="s">
        <v>243</v>
      </c>
      <c r="C18" s="8"/>
      <c r="D18" s="8" t="s">
        <v>110</v>
      </c>
      <c r="E18" s="9">
        <v>0</v>
      </c>
      <c r="F18" s="9">
        <f t="shared" si="1"/>
        <v>0</v>
      </c>
    </row>
    <row r="19" spans="1:6" ht="60.75" customHeight="1" x14ac:dyDescent="0.2">
      <c r="A19" s="6" t="s">
        <v>32</v>
      </c>
      <c r="B19" s="8" t="s">
        <v>244</v>
      </c>
      <c r="C19" s="8"/>
      <c r="D19" s="8" t="s">
        <v>111</v>
      </c>
      <c r="E19" s="9">
        <v>0</v>
      </c>
      <c r="F19" s="9">
        <f t="shared" si="1"/>
        <v>0</v>
      </c>
    </row>
    <row r="20" spans="1:6" ht="60.75" customHeight="1" x14ac:dyDescent="0.2">
      <c r="A20" s="6" t="s">
        <v>33</v>
      </c>
      <c r="B20" s="8" t="s">
        <v>245</v>
      </c>
      <c r="C20" s="8"/>
      <c r="D20" s="8" t="s">
        <v>112</v>
      </c>
      <c r="E20" s="9">
        <v>0</v>
      </c>
      <c r="F20" s="9">
        <f t="shared" si="1"/>
        <v>0</v>
      </c>
    </row>
    <row r="21" spans="1:6" ht="60.75" customHeight="1" x14ac:dyDescent="0.2">
      <c r="A21" s="6" t="s">
        <v>73</v>
      </c>
      <c r="B21" s="7" t="s">
        <v>60</v>
      </c>
      <c r="C21" s="7">
        <v>5149652</v>
      </c>
      <c r="D21" s="8" t="s">
        <v>106</v>
      </c>
      <c r="E21" s="15">
        <v>0</v>
      </c>
      <c r="F21" s="9">
        <f t="shared" si="1"/>
        <v>0</v>
      </c>
    </row>
    <row r="22" spans="1:6" ht="60.75" customHeight="1" x14ac:dyDescent="0.2">
      <c r="A22" s="6" t="s">
        <v>74</v>
      </c>
      <c r="B22" s="7" t="s">
        <v>61</v>
      </c>
      <c r="C22" s="7">
        <v>5149653</v>
      </c>
      <c r="D22" s="8" t="s">
        <v>107</v>
      </c>
      <c r="E22" s="15">
        <v>0</v>
      </c>
      <c r="F22" s="9">
        <f t="shared" si="1"/>
        <v>0</v>
      </c>
    </row>
    <row r="23" spans="1:6" ht="60.75" customHeight="1" x14ac:dyDescent="0.2">
      <c r="A23" s="6" t="s">
        <v>75</v>
      </c>
      <c r="B23" s="7" t="s">
        <v>62</v>
      </c>
      <c r="C23" s="7">
        <v>5149654</v>
      </c>
      <c r="D23" s="8" t="s">
        <v>108</v>
      </c>
      <c r="E23" s="15">
        <v>0</v>
      </c>
      <c r="F23" s="9">
        <f t="shared" si="1"/>
        <v>0</v>
      </c>
    </row>
    <row r="24" spans="1:6" ht="60.75" customHeight="1" x14ac:dyDescent="0.2">
      <c r="A24" s="6" t="s">
        <v>76</v>
      </c>
      <c r="B24" s="7" t="s">
        <v>63</v>
      </c>
      <c r="C24" s="7">
        <v>5149655</v>
      </c>
      <c r="D24" s="8" t="s">
        <v>109</v>
      </c>
      <c r="E24" s="15">
        <v>0</v>
      </c>
      <c r="F24" s="9">
        <f t="shared" si="1"/>
        <v>0</v>
      </c>
    </row>
    <row r="25" spans="1:6" ht="60.75" customHeight="1" x14ac:dyDescent="0.2">
      <c r="A25" s="6" t="s">
        <v>77</v>
      </c>
      <c r="B25" s="7" t="s">
        <v>64</v>
      </c>
      <c r="C25" s="7">
        <v>5149656</v>
      </c>
      <c r="D25" s="8" t="s">
        <v>110</v>
      </c>
      <c r="E25" s="15">
        <v>0</v>
      </c>
      <c r="F25" s="9">
        <f t="shared" si="1"/>
        <v>0</v>
      </c>
    </row>
    <row r="26" spans="1:6" ht="60.75" customHeight="1" x14ac:dyDescent="0.2">
      <c r="A26" s="6" t="s">
        <v>78</v>
      </c>
      <c r="B26" s="7" t="s">
        <v>65</v>
      </c>
      <c r="C26" s="7">
        <v>5149657</v>
      </c>
      <c r="D26" s="8" t="s">
        <v>111</v>
      </c>
      <c r="E26" s="15">
        <v>0</v>
      </c>
      <c r="F26" s="9">
        <f t="shared" si="1"/>
        <v>0</v>
      </c>
    </row>
    <row r="27" spans="1:6" ht="60.75" customHeight="1" x14ac:dyDescent="0.2">
      <c r="A27" s="6" t="s">
        <v>79</v>
      </c>
      <c r="B27" s="7" t="s">
        <v>66</v>
      </c>
      <c r="C27" s="7">
        <v>5149658</v>
      </c>
      <c r="D27" s="8" t="s">
        <v>112</v>
      </c>
      <c r="E27" s="15">
        <v>0</v>
      </c>
      <c r="F27" s="9">
        <f t="shared" si="1"/>
        <v>0</v>
      </c>
    </row>
    <row r="28" spans="1:6" ht="22.5" customHeight="1" x14ac:dyDescent="0.2">
      <c r="A28" s="13" t="s">
        <v>26</v>
      </c>
      <c r="B28" s="13"/>
      <c r="C28" s="13"/>
      <c r="D28" s="13"/>
      <c r="E28" s="14">
        <f>SUM(E14:E27)</f>
        <v>0</v>
      </c>
      <c r="F28" s="14">
        <f>SUM(F14:F27)</f>
        <v>0</v>
      </c>
    </row>
    <row r="29" spans="1:6" ht="22.5" customHeight="1" x14ac:dyDescent="0.2">
      <c r="A29" s="249" t="s">
        <v>2</v>
      </c>
      <c r="B29" s="250"/>
      <c r="C29" s="16"/>
      <c r="D29" s="16"/>
      <c r="E29" s="16"/>
      <c r="F29" s="16"/>
    </row>
    <row r="30" spans="1:6" ht="60.75" customHeight="1" x14ac:dyDescent="0.2">
      <c r="A30" s="6" t="s">
        <v>36</v>
      </c>
      <c r="B30" s="8" t="s">
        <v>34</v>
      </c>
      <c r="C30" s="8">
        <v>5149382</v>
      </c>
      <c r="D30" s="8" t="s">
        <v>113</v>
      </c>
      <c r="E30" s="9">
        <v>0</v>
      </c>
      <c r="F30" s="9">
        <f>E30</f>
        <v>0</v>
      </c>
    </row>
    <row r="31" spans="1:6" ht="60.75" customHeight="1" x14ac:dyDescent="0.2">
      <c r="A31" s="6" t="s">
        <v>3</v>
      </c>
      <c r="B31" s="7" t="s">
        <v>56</v>
      </c>
      <c r="C31" s="7"/>
      <c r="D31" s="8" t="s">
        <v>114</v>
      </c>
      <c r="E31" s="9">
        <v>0</v>
      </c>
      <c r="F31" s="9">
        <f t="shared" ref="F31:F33" si="2">E31</f>
        <v>0</v>
      </c>
    </row>
    <row r="32" spans="1:6" ht="60.75" customHeight="1" x14ac:dyDescent="0.2">
      <c r="A32" s="6" t="s">
        <v>4</v>
      </c>
      <c r="B32" s="7" t="s">
        <v>67</v>
      </c>
      <c r="C32" s="7"/>
      <c r="D32" s="8" t="s">
        <v>115</v>
      </c>
      <c r="E32" s="9">
        <v>0</v>
      </c>
      <c r="F32" s="9">
        <f t="shared" si="2"/>
        <v>0</v>
      </c>
    </row>
    <row r="33" spans="1:6" ht="60.75" customHeight="1" x14ac:dyDescent="0.2">
      <c r="A33" s="6" t="s">
        <v>5</v>
      </c>
      <c r="B33" s="7" t="s">
        <v>68</v>
      </c>
      <c r="C33" s="7"/>
      <c r="D33" s="8" t="s">
        <v>116</v>
      </c>
      <c r="E33" s="9">
        <v>0</v>
      </c>
      <c r="F33" s="9">
        <f t="shared" si="2"/>
        <v>0</v>
      </c>
    </row>
    <row r="34" spans="1:6" ht="18" customHeight="1" x14ac:dyDescent="0.2">
      <c r="A34" s="13" t="s">
        <v>22</v>
      </c>
      <c r="B34" s="13"/>
      <c r="C34" s="13"/>
      <c r="D34" s="13"/>
      <c r="E34" s="14">
        <f>SUM(E30:E33)</f>
        <v>0</v>
      </c>
      <c r="F34" s="14">
        <f>SUM(F30:F33)</f>
        <v>0</v>
      </c>
    </row>
    <row r="35" spans="1:6" ht="18" customHeight="1" x14ac:dyDescent="0.2">
      <c r="A35" s="249" t="s">
        <v>48</v>
      </c>
      <c r="B35" s="250"/>
      <c r="C35" s="16"/>
      <c r="D35" s="16"/>
      <c r="E35" s="16"/>
      <c r="F35" s="16"/>
    </row>
    <row r="36" spans="1:6" ht="60.75" customHeight="1" x14ac:dyDescent="0.2">
      <c r="A36" s="6" t="s">
        <v>80</v>
      </c>
      <c r="B36" s="7" t="s">
        <v>69</v>
      </c>
      <c r="C36" s="7">
        <v>5149707</v>
      </c>
      <c r="D36" s="8" t="s">
        <v>117</v>
      </c>
      <c r="E36" s="9">
        <v>0</v>
      </c>
      <c r="F36" s="9">
        <f>E36</f>
        <v>0</v>
      </c>
    </row>
    <row r="37" spans="1:6" ht="19.5" customHeight="1" x14ac:dyDescent="0.2">
      <c r="A37" s="13" t="s">
        <v>49</v>
      </c>
      <c r="B37" s="13"/>
      <c r="C37" s="13"/>
      <c r="D37" s="13"/>
      <c r="E37" s="14">
        <f>SUM(E36:E36)</f>
        <v>0</v>
      </c>
      <c r="F37" s="14">
        <f>SUM(F36:F36)</f>
        <v>0</v>
      </c>
    </row>
    <row r="38" spans="1:6" ht="19.5" customHeight="1" x14ac:dyDescent="0.2">
      <c r="A38" s="235" t="s">
        <v>45</v>
      </c>
      <c r="B38" s="236"/>
      <c r="C38" s="7"/>
      <c r="D38" s="7"/>
      <c r="E38" s="7"/>
      <c r="F38" s="7"/>
    </row>
    <row r="39" spans="1:6" ht="60.75" customHeight="1" x14ac:dyDescent="0.2">
      <c r="A39" s="6" t="s">
        <v>17</v>
      </c>
      <c r="B39" s="7" t="s">
        <v>46</v>
      </c>
      <c r="C39" s="7"/>
      <c r="D39" s="8" t="s">
        <v>118</v>
      </c>
      <c r="E39" s="17">
        <v>0</v>
      </c>
      <c r="F39" s="9">
        <f>E39</f>
        <v>0</v>
      </c>
    </row>
    <row r="40" spans="1:6" ht="60.75" customHeight="1" x14ac:dyDescent="0.2">
      <c r="A40" s="6" t="s">
        <v>18</v>
      </c>
      <c r="B40" s="7" t="s">
        <v>47</v>
      </c>
      <c r="C40" s="7"/>
      <c r="D40" s="8" t="s">
        <v>119</v>
      </c>
      <c r="E40" s="17">
        <v>0</v>
      </c>
      <c r="F40" s="9">
        <f>E40</f>
        <v>0</v>
      </c>
    </row>
    <row r="41" spans="1:6" ht="24" customHeight="1" x14ac:dyDescent="0.2">
      <c r="A41" s="18" t="s">
        <v>44</v>
      </c>
      <c r="B41" s="19"/>
      <c r="C41" s="19"/>
      <c r="D41" s="18"/>
      <c r="E41" s="20">
        <f t="shared" ref="E41:F41" si="3">SUM(E39:E40)</f>
        <v>0</v>
      </c>
      <c r="F41" s="20">
        <f t="shared" si="3"/>
        <v>0</v>
      </c>
    </row>
    <row r="42" spans="1:6" ht="24" customHeight="1" x14ac:dyDescent="0.2">
      <c r="A42" s="235" t="s">
        <v>93</v>
      </c>
      <c r="B42" s="236"/>
      <c r="C42" s="21"/>
      <c r="D42" s="22"/>
      <c r="E42" s="23"/>
      <c r="F42" s="23"/>
    </row>
    <row r="43" spans="1:6" ht="60.75" customHeight="1" x14ac:dyDescent="0.2">
      <c r="A43" s="6" t="s">
        <v>94</v>
      </c>
      <c r="B43" s="7" t="s">
        <v>95</v>
      </c>
      <c r="C43" s="7"/>
      <c r="D43" s="6" t="s">
        <v>120</v>
      </c>
      <c r="E43" s="9">
        <v>200000</v>
      </c>
      <c r="F43" s="9">
        <f>E43</f>
        <v>200000</v>
      </c>
    </row>
    <row r="44" spans="1:6" ht="15.75" customHeight="1" x14ac:dyDescent="0.2">
      <c r="A44" s="251" t="s">
        <v>96</v>
      </c>
      <c r="B44" s="252"/>
      <c r="C44" s="24"/>
      <c r="D44" s="25"/>
      <c r="E44" s="26">
        <f>SUM(E43)</f>
        <v>200000</v>
      </c>
      <c r="F44" s="26">
        <f t="shared" ref="F44" si="4">SUM(F43)</f>
        <v>200000</v>
      </c>
    </row>
    <row r="45" spans="1:6" ht="15.75" customHeight="1" x14ac:dyDescent="0.2">
      <c r="A45" s="235" t="s">
        <v>89</v>
      </c>
      <c r="B45" s="236"/>
      <c r="C45" s="21"/>
      <c r="D45" s="7"/>
      <c r="E45" s="23"/>
      <c r="F45" s="23"/>
    </row>
    <row r="46" spans="1:6" ht="60.75" customHeight="1" x14ac:dyDescent="0.2">
      <c r="A46" s="6" t="s">
        <v>90</v>
      </c>
      <c r="B46" s="7" t="s">
        <v>91</v>
      </c>
      <c r="C46" s="7">
        <v>5050819</v>
      </c>
      <c r="D46" s="7" t="s">
        <v>121</v>
      </c>
      <c r="E46" s="9">
        <v>1800000</v>
      </c>
      <c r="F46" s="9">
        <f>E46</f>
        <v>1800000</v>
      </c>
    </row>
    <row r="47" spans="1:6" ht="22.5" customHeight="1" x14ac:dyDescent="0.2">
      <c r="A47" s="253" t="s">
        <v>92</v>
      </c>
      <c r="B47" s="254"/>
      <c r="C47" s="27"/>
      <c r="D47" s="28"/>
      <c r="E47" s="29">
        <f>SUM(E46)</f>
        <v>1800000</v>
      </c>
      <c r="F47" s="29">
        <f t="shared" ref="F47" si="5">SUM(F46)</f>
        <v>1800000</v>
      </c>
    </row>
    <row r="48" spans="1:6" ht="22.5" customHeight="1" x14ac:dyDescent="0.2">
      <c r="A48" s="235" t="s">
        <v>87</v>
      </c>
      <c r="B48" s="236"/>
      <c r="C48" s="21"/>
      <c r="D48" s="22"/>
      <c r="E48" s="229"/>
      <c r="F48" s="230"/>
    </row>
    <row r="49" spans="1:6" ht="60.75" customHeight="1" x14ac:dyDescent="0.2">
      <c r="A49" s="30" t="s">
        <v>41</v>
      </c>
      <c r="B49" s="31" t="s">
        <v>42</v>
      </c>
      <c r="C49" s="32">
        <v>5002952</v>
      </c>
      <c r="D49" s="7" t="s">
        <v>122</v>
      </c>
      <c r="E49" s="9">
        <v>0</v>
      </c>
      <c r="F49" s="9">
        <f>E49</f>
        <v>0</v>
      </c>
    </row>
    <row r="50" spans="1:6" ht="60.75" customHeight="1" x14ac:dyDescent="0.2">
      <c r="A50" s="30" t="s">
        <v>0</v>
      </c>
      <c r="B50" s="31" t="s">
        <v>50</v>
      </c>
      <c r="C50" s="31"/>
      <c r="D50" s="7" t="s">
        <v>123</v>
      </c>
      <c r="E50" s="9">
        <v>27514</v>
      </c>
      <c r="F50" s="9">
        <f t="shared" ref="F50:F52" si="6">E50</f>
        <v>27514</v>
      </c>
    </row>
    <row r="51" spans="1:6" ht="60.75" customHeight="1" x14ac:dyDescent="0.2">
      <c r="A51" s="30" t="s">
        <v>82</v>
      </c>
      <c r="B51" s="31" t="s">
        <v>83</v>
      </c>
      <c r="C51" s="32">
        <v>5053859</v>
      </c>
      <c r="D51" s="7" t="s">
        <v>124</v>
      </c>
      <c r="E51" s="9">
        <v>4300000</v>
      </c>
      <c r="F51" s="9">
        <f t="shared" si="6"/>
        <v>4300000</v>
      </c>
    </row>
    <row r="52" spans="1:6" ht="60.75" customHeight="1" x14ac:dyDescent="0.2">
      <c r="A52" s="30" t="s">
        <v>138</v>
      </c>
      <c r="B52" s="31" t="s">
        <v>139</v>
      </c>
      <c r="C52" s="31"/>
      <c r="D52" s="7" t="s">
        <v>140</v>
      </c>
      <c r="E52" s="9">
        <v>598996.9</v>
      </c>
      <c r="F52" s="9">
        <f t="shared" si="6"/>
        <v>598996.9</v>
      </c>
    </row>
    <row r="53" spans="1:6" ht="60.75" customHeight="1" x14ac:dyDescent="0.2">
      <c r="A53" s="31" t="s">
        <v>192</v>
      </c>
      <c r="B53" s="33" t="s">
        <v>193</v>
      </c>
      <c r="C53" s="31"/>
      <c r="D53" s="7" t="s">
        <v>194</v>
      </c>
      <c r="E53" s="9">
        <v>200000</v>
      </c>
      <c r="F53" s="9">
        <v>200000</v>
      </c>
    </row>
    <row r="54" spans="1:6" ht="22.5" customHeight="1" x14ac:dyDescent="0.2">
      <c r="A54" s="245" t="s">
        <v>40</v>
      </c>
      <c r="B54" s="246"/>
      <c r="C54" s="34"/>
      <c r="D54" s="35"/>
      <c r="E54" s="36">
        <f>SUM(E49:E53)</f>
        <v>5126510.9000000004</v>
      </c>
      <c r="F54" s="36">
        <f>SUM(F49:F53)</f>
        <v>5126510.9000000004</v>
      </c>
    </row>
    <row r="55" spans="1:6" ht="22.5" customHeight="1" x14ac:dyDescent="0.2">
      <c r="A55" s="235" t="s">
        <v>88</v>
      </c>
      <c r="B55" s="236"/>
      <c r="C55" s="21"/>
      <c r="D55" s="7"/>
      <c r="E55" s="229"/>
      <c r="F55" s="230"/>
    </row>
    <row r="56" spans="1:6" ht="60.75" customHeight="1" x14ac:dyDescent="0.2">
      <c r="A56" s="30" t="s">
        <v>53</v>
      </c>
      <c r="B56" s="31" t="s">
        <v>54</v>
      </c>
      <c r="C56" s="31"/>
      <c r="D56" s="6" t="s">
        <v>125</v>
      </c>
      <c r="E56" s="17">
        <v>1900000</v>
      </c>
      <c r="F56" s="9">
        <f t="shared" ref="F56:F57" si="7">E56</f>
        <v>1900000</v>
      </c>
    </row>
    <row r="57" spans="1:6" ht="60.75" customHeight="1" x14ac:dyDescent="0.2">
      <c r="A57" s="30" t="s">
        <v>19</v>
      </c>
      <c r="B57" s="31" t="s">
        <v>86</v>
      </c>
      <c r="C57" s="32">
        <v>5041341</v>
      </c>
      <c r="D57" s="6" t="s">
        <v>126</v>
      </c>
      <c r="E57" s="9">
        <v>800000</v>
      </c>
      <c r="F57" s="9">
        <f t="shared" si="7"/>
        <v>800000</v>
      </c>
    </row>
    <row r="58" spans="1:6" ht="19.5" customHeight="1" x14ac:dyDescent="0.2">
      <c r="A58" s="237" t="s">
        <v>55</v>
      </c>
      <c r="B58" s="238"/>
      <c r="C58" s="37"/>
      <c r="D58" s="37"/>
      <c r="E58" s="38">
        <f>SUM(E56:E57)</f>
        <v>2700000</v>
      </c>
      <c r="F58" s="38">
        <f t="shared" ref="F58" si="8">SUM(F56:F57)</f>
        <v>2700000</v>
      </c>
    </row>
    <row r="59" spans="1:6" ht="19.5" customHeight="1" x14ac:dyDescent="0.2">
      <c r="A59" s="239" t="s">
        <v>146</v>
      </c>
      <c r="B59" s="240"/>
      <c r="C59" s="240"/>
      <c r="D59" s="240"/>
      <c r="E59" s="240"/>
      <c r="F59" s="241"/>
    </row>
    <row r="60" spans="1:6" ht="60.75" customHeight="1" x14ac:dyDescent="0.2">
      <c r="A60" s="30" t="s">
        <v>174</v>
      </c>
      <c r="B60" s="39" t="s">
        <v>147</v>
      </c>
      <c r="C60" s="7">
        <v>5149358</v>
      </c>
      <c r="D60" s="40" t="s">
        <v>150</v>
      </c>
      <c r="E60" s="9">
        <v>0</v>
      </c>
      <c r="F60" s="9">
        <f>E60</f>
        <v>0</v>
      </c>
    </row>
    <row r="61" spans="1:6" ht="60.75" customHeight="1" x14ac:dyDescent="0.2">
      <c r="A61" s="30" t="s">
        <v>175</v>
      </c>
      <c r="B61" s="39" t="s">
        <v>148</v>
      </c>
      <c r="C61" s="7">
        <v>5149359</v>
      </c>
      <c r="D61" s="41" t="s">
        <v>151</v>
      </c>
      <c r="E61" s="9">
        <v>0</v>
      </c>
      <c r="F61" s="9">
        <f t="shared" ref="F61:F67" si="9">E61</f>
        <v>0</v>
      </c>
    </row>
    <row r="62" spans="1:6" ht="60.75" customHeight="1" x14ac:dyDescent="0.2">
      <c r="A62" s="30" t="s">
        <v>176</v>
      </c>
      <c r="B62" s="39" t="s">
        <v>149</v>
      </c>
      <c r="C62" s="7">
        <v>5149360</v>
      </c>
      <c r="D62" s="42" t="s">
        <v>152</v>
      </c>
      <c r="E62" s="9">
        <v>0</v>
      </c>
      <c r="F62" s="9">
        <f t="shared" si="9"/>
        <v>0</v>
      </c>
    </row>
    <row r="63" spans="1:6" ht="60.75" customHeight="1" x14ac:dyDescent="0.2">
      <c r="A63" s="30" t="s">
        <v>177</v>
      </c>
      <c r="B63" s="39" t="s">
        <v>153</v>
      </c>
      <c r="C63" s="7">
        <v>5149652</v>
      </c>
      <c r="D63" s="40" t="s">
        <v>160</v>
      </c>
      <c r="E63" s="9">
        <v>7330.78</v>
      </c>
      <c r="F63" s="9">
        <f t="shared" si="9"/>
        <v>7330.78</v>
      </c>
    </row>
    <row r="64" spans="1:6" ht="60.75" customHeight="1" x14ac:dyDescent="0.2">
      <c r="A64" s="30" t="s">
        <v>178</v>
      </c>
      <c r="B64" s="39" t="s">
        <v>154</v>
      </c>
      <c r="C64" s="7">
        <v>5149653</v>
      </c>
      <c r="D64" s="40" t="s">
        <v>161</v>
      </c>
      <c r="E64" s="9">
        <v>23483.67</v>
      </c>
      <c r="F64" s="9">
        <f t="shared" si="9"/>
        <v>23483.67</v>
      </c>
    </row>
    <row r="65" spans="1:6" ht="60.75" customHeight="1" x14ac:dyDescent="0.2">
      <c r="A65" s="30" t="s">
        <v>179</v>
      </c>
      <c r="B65" s="39" t="s">
        <v>155</v>
      </c>
      <c r="C65" s="7">
        <v>5149654</v>
      </c>
      <c r="D65" s="40" t="s">
        <v>162</v>
      </c>
      <c r="E65" s="9">
        <v>27108.560000000001</v>
      </c>
      <c r="F65" s="9">
        <f t="shared" si="9"/>
        <v>27108.560000000001</v>
      </c>
    </row>
    <row r="66" spans="1:6" ht="60.75" customHeight="1" x14ac:dyDescent="0.2">
      <c r="A66" s="30" t="s">
        <v>180</v>
      </c>
      <c r="B66" s="39" t="s">
        <v>156</v>
      </c>
      <c r="C66" s="7">
        <v>5149655</v>
      </c>
      <c r="D66" s="40" t="s">
        <v>163</v>
      </c>
      <c r="E66" s="9">
        <v>32297.8</v>
      </c>
      <c r="F66" s="9">
        <f t="shared" si="9"/>
        <v>32297.8</v>
      </c>
    </row>
    <row r="67" spans="1:6" ht="60.75" customHeight="1" x14ac:dyDescent="0.2">
      <c r="A67" s="30" t="s">
        <v>181</v>
      </c>
      <c r="B67" s="39" t="s">
        <v>157</v>
      </c>
      <c r="C67" s="7">
        <v>5149656</v>
      </c>
      <c r="D67" s="40" t="s">
        <v>164</v>
      </c>
      <c r="E67" s="9">
        <v>43852.6</v>
      </c>
      <c r="F67" s="9">
        <f t="shared" si="9"/>
        <v>43852.6</v>
      </c>
    </row>
    <row r="68" spans="1:6" ht="60.75" customHeight="1" x14ac:dyDescent="0.2">
      <c r="A68" s="30" t="s">
        <v>182</v>
      </c>
      <c r="B68" s="39" t="s">
        <v>158</v>
      </c>
      <c r="C68" s="7">
        <v>5149657</v>
      </c>
      <c r="D68" s="40" t="s">
        <v>165</v>
      </c>
      <c r="E68" s="9">
        <v>3750.01</v>
      </c>
      <c r="F68" s="9">
        <v>3750.01</v>
      </c>
    </row>
    <row r="69" spans="1:6" ht="60.75" customHeight="1" x14ac:dyDescent="0.2">
      <c r="A69" s="30" t="s">
        <v>183</v>
      </c>
      <c r="B69" s="39" t="s">
        <v>159</v>
      </c>
      <c r="C69" s="7">
        <v>5149658</v>
      </c>
      <c r="D69" s="40" t="s">
        <v>166</v>
      </c>
      <c r="E69" s="9">
        <v>13903.58</v>
      </c>
      <c r="F69" s="9">
        <v>13903.58</v>
      </c>
    </row>
    <row r="70" spans="1:6" ht="60.75" customHeight="1" x14ac:dyDescent="0.2">
      <c r="A70" s="30" t="s">
        <v>184</v>
      </c>
      <c r="B70" s="39" t="s">
        <v>167</v>
      </c>
      <c r="C70" s="7">
        <v>5149707</v>
      </c>
      <c r="D70" s="40" t="s">
        <v>117</v>
      </c>
      <c r="E70" s="9">
        <v>45614.74</v>
      </c>
      <c r="F70" s="9">
        <v>45614.74</v>
      </c>
    </row>
    <row r="71" spans="1:6" ht="60.75" customHeight="1" x14ac:dyDescent="0.2">
      <c r="A71" s="30" t="s">
        <v>185</v>
      </c>
      <c r="B71" s="39" t="s">
        <v>168</v>
      </c>
      <c r="C71" s="7">
        <v>5149589</v>
      </c>
      <c r="D71" s="40" t="s">
        <v>169</v>
      </c>
      <c r="E71" s="9">
        <v>0</v>
      </c>
      <c r="F71" s="9">
        <v>0</v>
      </c>
    </row>
    <row r="72" spans="1:6" ht="60.75" customHeight="1" x14ac:dyDescent="0.2">
      <c r="A72" s="30" t="s">
        <v>186</v>
      </c>
      <c r="B72" s="39" t="s">
        <v>170</v>
      </c>
      <c r="C72" s="7">
        <v>5149382</v>
      </c>
      <c r="D72" s="40" t="s">
        <v>172</v>
      </c>
      <c r="E72" s="9">
        <v>1600000</v>
      </c>
      <c r="F72" s="9">
        <f t="shared" ref="F72:F91" si="10">E72</f>
        <v>1600000</v>
      </c>
    </row>
    <row r="73" spans="1:6" ht="60.75" customHeight="1" x14ac:dyDescent="0.2">
      <c r="A73" s="30" t="s">
        <v>187</v>
      </c>
      <c r="B73" s="39" t="s">
        <v>171</v>
      </c>
      <c r="C73" s="7">
        <v>5149722</v>
      </c>
      <c r="D73" s="40" t="s">
        <v>173</v>
      </c>
      <c r="E73" s="9">
        <v>0</v>
      </c>
      <c r="F73" s="9">
        <v>0</v>
      </c>
    </row>
    <row r="74" spans="1:6" ht="35.25" customHeight="1" x14ac:dyDescent="0.2">
      <c r="A74" s="43" t="s">
        <v>144</v>
      </c>
      <c r="B74" s="13"/>
      <c r="C74" s="13"/>
      <c r="D74" s="13"/>
      <c r="E74" s="44">
        <f>SUM(E60:E73)</f>
        <v>1797341.74</v>
      </c>
      <c r="F74" s="44">
        <f t="shared" ref="F74" si="11">SUM(F60:F73)</f>
        <v>1797341.74</v>
      </c>
    </row>
    <row r="75" spans="1:6" ht="35.25" customHeight="1" x14ac:dyDescent="0.2">
      <c r="A75" s="45" t="s">
        <v>195</v>
      </c>
      <c r="B75" s="46"/>
      <c r="C75" s="46"/>
      <c r="D75" s="46"/>
      <c r="E75" s="46"/>
      <c r="F75" s="47"/>
    </row>
    <row r="76" spans="1:6" ht="60.75" customHeight="1" x14ac:dyDescent="0.2">
      <c r="A76" s="31" t="s">
        <v>196</v>
      </c>
      <c r="B76" s="39" t="s">
        <v>197</v>
      </c>
      <c r="C76" s="7">
        <v>5189922</v>
      </c>
      <c r="D76" s="86" t="s">
        <v>198</v>
      </c>
      <c r="E76" s="9">
        <v>25000</v>
      </c>
      <c r="F76" s="9">
        <v>25000</v>
      </c>
    </row>
    <row r="77" spans="1:6" ht="60.75" customHeight="1" x14ac:dyDescent="0.2">
      <c r="A77" s="31" t="s">
        <v>199</v>
      </c>
      <c r="B77" s="39" t="s">
        <v>200</v>
      </c>
      <c r="C77" s="7">
        <v>5198295</v>
      </c>
      <c r="D77" s="86" t="s">
        <v>201</v>
      </c>
      <c r="E77" s="9">
        <v>75000</v>
      </c>
      <c r="F77" s="9">
        <f t="shared" si="10"/>
        <v>75000</v>
      </c>
    </row>
    <row r="78" spans="1:6" ht="80.25" customHeight="1" x14ac:dyDescent="0.2">
      <c r="A78" s="31" t="s">
        <v>202</v>
      </c>
      <c r="B78" s="39" t="s">
        <v>204</v>
      </c>
      <c r="C78" s="7">
        <v>5189950</v>
      </c>
      <c r="D78" s="86" t="s">
        <v>203</v>
      </c>
      <c r="E78" s="9">
        <v>21368</v>
      </c>
      <c r="F78" s="9">
        <v>21368</v>
      </c>
    </row>
    <row r="79" spans="1:6" ht="60.75" customHeight="1" x14ac:dyDescent="0.2">
      <c r="A79" s="31" t="s">
        <v>205</v>
      </c>
      <c r="B79" s="39" t="s">
        <v>204</v>
      </c>
      <c r="C79" s="7">
        <v>5189708</v>
      </c>
      <c r="D79" s="86" t="s">
        <v>206</v>
      </c>
      <c r="E79" s="9">
        <v>9845.6</v>
      </c>
      <c r="F79" s="9">
        <v>9845.6</v>
      </c>
    </row>
    <row r="80" spans="1:6" ht="60.75" customHeight="1" x14ac:dyDescent="0.2">
      <c r="A80" s="31" t="s">
        <v>207</v>
      </c>
      <c r="B80" s="39" t="s">
        <v>204</v>
      </c>
      <c r="C80" s="7">
        <v>5200813</v>
      </c>
      <c r="D80" s="86" t="s">
        <v>208</v>
      </c>
      <c r="E80" s="9">
        <v>50000</v>
      </c>
      <c r="F80" s="9">
        <v>50000</v>
      </c>
    </row>
    <row r="81" spans="1:6" ht="60.75" customHeight="1" x14ac:dyDescent="0.2">
      <c r="A81" s="31" t="s">
        <v>209</v>
      </c>
      <c r="B81" s="39" t="s">
        <v>210</v>
      </c>
      <c r="C81" s="7">
        <v>5190248</v>
      </c>
      <c r="D81" s="86" t="s">
        <v>211</v>
      </c>
      <c r="E81" s="9">
        <v>13000</v>
      </c>
      <c r="F81" s="9">
        <f t="shared" si="10"/>
        <v>13000</v>
      </c>
    </row>
    <row r="82" spans="1:6" ht="60.75" customHeight="1" x14ac:dyDescent="0.2">
      <c r="A82" s="31" t="s">
        <v>212</v>
      </c>
      <c r="B82" s="39" t="s">
        <v>213</v>
      </c>
      <c r="C82" s="7">
        <v>5190344</v>
      </c>
      <c r="D82" s="86" t="s">
        <v>214</v>
      </c>
      <c r="E82" s="9">
        <v>7000</v>
      </c>
      <c r="F82" s="9">
        <f t="shared" si="10"/>
        <v>7000</v>
      </c>
    </row>
    <row r="83" spans="1:6" ht="60.75" customHeight="1" x14ac:dyDescent="0.2">
      <c r="A83" s="31" t="s">
        <v>215</v>
      </c>
      <c r="B83" s="39" t="s">
        <v>204</v>
      </c>
      <c r="C83" s="7">
        <v>5190229</v>
      </c>
      <c r="D83" s="86" t="s">
        <v>216</v>
      </c>
      <c r="E83" s="9">
        <v>43083</v>
      </c>
      <c r="F83" s="9">
        <f t="shared" si="10"/>
        <v>43083</v>
      </c>
    </row>
    <row r="84" spans="1:6" ht="60.75" customHeight="1" x14ac:dyDescent="0.2">
      <c r="A84" s="31" t="s">
        <v>217</v>
      </c>
      <c r="B84" s="39" t="s">
        <v>204</v>
      </c>
      <c r="C84" s="7">
        <v>5190217</v>
      </c>
      <c r="D84" s="86" t="s">
        <v>218</v>
      </c>
      <c r="E84" s="9">
        <v>101620</v>
      </c>
      <c r="F84" s="9">
        <f t="shared" si="10"/>
        <v>101620</v>
      </c>
    </row>
    <row r="85" spans="1:6" ht="60.75" customHeight="1" x14ac:dyDescent="0.2">
      <c r="A85" s="31" t="s">
        <v>219</v>
      </c>
      <c r="B85" s="39" t="s">
        <v>204</v>
      </c>
      <c r="C85" s="7">
        <v>5200223</v>
      </c>
      <c r="D85" s="86" t="s">
        <v>220</v>
      </c>
      <c r="E85" s="9">
        <v>34983</v>
      </c>
      <c r="F85" s="9">
        <f t="shared" si="10"/>
        <v>34983</v>
      </c>
    </row>
    <row r="86" spans="1:6" ht="60.75" customHeight="1" x14ac:dyDescent="0.2">
      <c r="A86" s="31" t="s">
        <v>221</v>
      </c>
      <c r="B86" s="39" t="s">
        <v>204</v>
      </c>
      <c r="C86" s="7">
        <v>5190356</v>
      </c>
      <c r="D86" s="86" t="s">
        <v>222</v>
      </c>
      <c r="E86" s="9">
        <v>45977.06</v>
      </c>
      <c r="F86" s="9">
        <f t="shared" si="10"/>
        <v>45977.06</v>
      </c>
    </row>
    <row r="87" spans="1:6" ht="60.75" customHeight="1" x14ac:dyDescent="0.2">
      <c r="A87" s="31" t="s">
        <v>223</v>
      </c>
      <c r="B87" s="39" t="s">
        <v>204</v>
      </c>
      <c r="C87" s="7">
        <v>5190211</v>
      </c>
      <c r="D87" s="86" t="s">
        <v>224</v>
      </c>
      <c r="E87" s="9">
        <v>133376</v>
      </c>
      <c r="F87" s="9">
        <f t="shared" si="10"/>
        <v>133376</v>
      </c>
    </row>
    <row r="88" spans="1:6" ht="60.75" customHeight="1" x14ac:dyDescent="0.2">
      <c r="A88" s="31" t="s">
        <v>225</v>
      </c>
      <c r="B88" s="39" t="s">
        <v>204</v>
      </c>
      <c r="C88" s="7">
        <v>5198130</v>
      </c>
      <c r="D88" s="86" t="s">
        <v>226</v>
      </c>
      <c r="E88" s="9">
        <v>22000</v>
      </c>
      <c r="F88" s="9">
        <v>22000</v>
      </c>
    </row>
    <row r="89" spans="1:6" ht="60.75" customHeight="1" x14ac:dyDescent="0.2">
      <c r="A89" s="31" t="s">
        <v>227</v>
      </c>
      <c r="B89" s="39" t="s">
        <v>204</v>
      </c>
      <c r="C89" s="22">
        <v>5198127</v>
      </c>
      <c r="D89" s="86" t="s">
        <v>228</v>
      </c>
      <c r="E89" s="9">
        <v>32000</v>
      </c>
      <c r="F89" s="9">
        <v>32000</v>
      </c>
    </row>
    <row r="90" spans="1:6" ht="60.75" customHeight="1" x14ac:dyDescent="0.2">
      <c r="A90" s="31" t="s">
        <v>229</v>
      </c>
      <c r="B90" s="39" t="s">
        <v>204</v>
      </c>
      <c r="C90" s="22">
        <v>5200008</v>
      </c>
      <c r="D90" s="86" t="s">
        <v>230</v>
      </c>
      <c r="E90" s="9">
        <v>15000</v>
      </c>
      <c r="F90" s="9">
        <v>15000</v>
      </c>
    </row>
    <row r="91" spans="1:6" ht="60.75" customHeight="1" x14ac:dyDescent="0.2">
      <c r="A91" s="31" t="s">
        <v>231</v>
      </c>
      <c r="B91" s="39" t="s">
        <v>204</v>
      </c>
      <c r="C91" s="22">
        <v>5189952</v>
      </c>
      <c r="D91" s="86" t="s">
        <v>232</v>
      </c>
      <c r="E91" s="9">
        <v>110000</v>
      </c>
      <c r="F91" s="9">
        <f t="shared" si="10"/>
        <v>110000</v>
      </c>
    </row>
    <row r="92" spans="1:6" ht="22.5" customHeight="1" x14ac:dyDescent="0.2">
      <c r="A92" s="242" t="s">
        <v>233</v>
      </c>
      <c r="B92" s="243"/>
      <c r="C92" s="49"/>
      <c r="D92" s="13"/>
      <c r="E92" s="14">
        <f>SUM(E76:E91)</f>
        <v>739252.65999999992</v>
      </c>
      <c r="F92" s="14">
        <f>SUM(F76:F91)</f>
        <v>739252.65999999992</v>
      </c>
    </row>
    <row r="93" spans="1:6" ht="22.5" customHeight="1" x14ac:dyDescent="0.2">
      <c r="A93" s="50"/>
      <c r="B93" s="22"/>
      <c r="C93" s="22"/>
      <c r="D93" s="22"/>
      <c r="E93" s="23"/>
      <c r="F93" s="23"/>
    </row>
    <row r="94" spans="1:6" ht="20.25" customHeight="1" x14ac:dyDescent="0.2">
      <c r="A94" s="244" t="s">
        <v>24</v>
      </c>
      <c r="B94" s="244"/>
      <c r="C94" s="51"/>
      <c r="D94" s="52"/>
      <c r="E94" s="53">
        <f>SUM(E12+E28+E34+E37+E41+E44+E47+E54+E58+E74+E92)</f>
        <v>12363105.300000001</v>
      </c>
      <c r="F94" s="53">
        <f>SUM(F12+F28+F34+F37+F41+F44+F47+F54+F58+F74+F92)</f>
        <v>12363105.300000001</v>
      </c>
    </row>
    <row r="95" spans="1:6" ht="20.25" customHeight="1" x14ac:dyDescent="0.2">
      <c r="A95" s="231" t="s">
        <v>20</v>
      </c>
      <c r="B95" s="231"/>
      <c r="C95" s="54"/>
      <c r="D95" s="54"/>
      <c r="E95" s="54"/>
      <c r="F95" s="54"/>
    </row>
    <row r="96" spans="1:6" ht="14.25" customHeight="1" x14ac:dyDescent="0.2">
      <c r="A96" s="6" t="s">
        <v>6</v>
      </c>
      <c r="B96" s="7" t="s">
        <v>7</v>
      </c>
      <c r="C96" s="7"/>
      <c r="D96" s="8"/>
      <c r="E96" s="9">
        <v>225000</v>
      </c>
      <c r="F96" s="9">
        <v>225000</v>
      </c>
    </row>
    <row r="97" spans="1:6" ht="14.25" customHeight="1" x14ac:dyDescent="0.2">
      <c r="A97" s="6" t="s">
        <v>23</v>
      </c>
      <c r="B97" s="7" t="s">
        <v>39</v>
      </c>
      <c r="C97" s="7"/>
      <c r="D97" s="8"/>
      <c r="E97" s="9">
        <v>3200</v>
      </c>
      <c r="F97" s="9">
        <v>3200</v>
      </c>
    </row>
    <row r="98" spans="1:6" ht="14.25" customHeight="1" x14ac:dyDescent="0.2">
      <c r="A98" s="6" t="s">
        <v>8</v>
      </c>
      <c r="B98" s="7" t="s">
        <v>37</v>
      </c>
      <c r="C98" s="7"/>
      <c r="D98" s="8"/>
      <c r="E98" s="9">
        <v>5500</v>
      </c>
      <c r="F98" s="9">
        <v>5500</v>
      </c>
    </row>
    <row r="99" spans="1:6" ht="14.25" customHeight="1" x14ac:dyDescent="0.2">
      <c r="A99" s="6" t="s">
        <v>9</v>
      </c>
      <c r="B99" s="7" t="s">
        <v>38</v>
      </c>
      <c r="C99" s="7"/>
      <c r="D99" s="8"/>
      <c r="E99" s="9">
        <v>3200</v>
      </c>
      <c r="F99" s="9">
        <v>3200</v>
      </c>
    </row>
    <row r="100" spans="1:6" ht="14.25" customHeight="1" x14ac:dyDescent="0.2">
      <c r="A100" s="6" t="s">
        <v>10</v>
      </c>
      <c r="B100" s="7" t="s">
        <v>13</v>
      </c>
      <c r="C100" s="7"/>
      <c r="D100" s="8"/>
      <c r="E100" s="9">
        <v>0</v>
      </c>
      <c r="F100" s="9">
        <f t="shared" ref="F100:F102" si="12">E100-(E100*2/100)</f>
        <v>0</v>
      </c>
    </row>
    <row r="101" spans="1:6" ht="14.25" customHeight="1" x14ac:dyDescent="0.2">
      <c r="A101" s="6" t="s">
        <v>11</v>
      </c>
      <c r="B101" s="7" t="s">
        <v>14</v>
      </c>
      <c r="C101" s="7"/>
      <c r="D101" s="8"/>
      <c r="E101" s="9">
        <v>0</v>
      </c>
      <c r="F101" s="9">
        <f t="shared" si="12"/>
        <v>0</v>
      </c>
    </row>
    <row r="102" spans="1:6" ht="14.25" customHeight="1" x14ac:dyDescent="0.2">
      <c r="A102" s="6" t="s">
        <v>12</v>
      </c>
      <c r="B102" s="7" t="s">
        <v>15</v>
      </c>
      <c r="C102" s="7"/>
      <c r="D102" s="8"/>
      <c r="E102" s="9">
        <v>0</v>
      </c>
      <c r="F102" s="9">
        <f t="shared" si="12"/>
        <v>0</v>
      </c>
    </row>
    <row r="103" spans="1:6" ht="14.25" customHeight="1" x14ac:dyDescent="0.2">
      <c r="A103" s="6" t="s">
        <v>234</v>
      </c>
      <c r="B103" s="55" t="s">
        <v>235</v>
      </c>
      <c r="C103" s="7"/>
      <c r="D103" s="8"/>
      <c r="E103" s="9">
        <v>5500</v>
      </c>
      <c r="F103" s="9">
        <v>5500</v>
      </c>
    </row>
    <row r="104" spans="1:6" ht="14.25" customHeight="1" x14ac:dyDescent="0.2">
      <c r="A104" s="232" t="s">
        <v>16</v>
      </c>
      <c r="B104" s="232"/>
      <c r="C104" s="56"/>
      <c r="D104" s="57"/>
      <c r="E104" s="58">
        <f>SUM(E96:E103)</f>
        <v>242400</v>
      </c>
      <c r="F104" s="58">
        <f>SUM(F96:F103)</f>
        <v>242400</v>
      </c>
    </row>
    <row r="105" spans="1:6" ht="21" customHeight="1" x14ac:dyDescent="0.2">
      <c r="A105" s="233" t="s">
        <v>236</v>
      </c>
      <c r="B105" s="234"/>
      <c r="C105" s="59"/>
      <c r="D105" s="60"/>
      <c r="E105" s="61">
        <f>E94+E104</f>
        <v>12605505.300000001</v>
      </c>
      <c r="F105" s="61">
        <f>F94+F104</f>
        <v>12605505.300000001</v>
      </c>
    </row>
    <row r="106" spans="1:6" ht="14.25" customHeight="1" x14ac:dyDescent="0.2">
      <c r="A106" s="60"/>
      <c r="B106" s="62"/>
      <c r="C106" s="62"/>
      <c r="D106" s="63" t="s">
        <v>97</v>
      </c>
      <c r="E106" s="64">
        <f>E12+E28+E34+E37+E41+E44</f>
        <v>200000</v>
      </c>
      <c r="F106" s="64">
        <f>F12+F28+F34+F37+F41+F44</f>
        <v>200000</v>
      </c>
    </row>
    <row r="107" spans="1:6" ht="14.25" customHeight="1" x14ac:dyDescent="0.2">
      <c r="A107" s="60"/>
      <c r="B107" s="62"/>
      <c r="C107" s="62"/>
      <c r="D107" s="63" t="s">
        <v>145</v>
      </c>
      <c r="E107" s="64">
        <f>E74 + E92</f>
        <v>2536594.4</v>
      </c>
      <c r="F107" s="64">
        <f>F74 + F92</f>
        <v>2536594.4</v>
      </c>
    </row>
    <row r="108" spans="1:6" ht="14.25" customHeight="1" x14ac:dyDescent="0.2">
      <c r="A108" s="60"/>
      <c r="B108" s="62"/>
      <c r="C108" s="62"/>
      <c r="D108" s="63" t="s">
        <v>98</v>
      </c>
      <c r="E108" s="64">
        <f>E47+E54+E58</f>
        <v>9626510.9000000004</v>
      </c>
      <c r="F108" s="64">
        <f>F47+F54+F58</f>
        <v>9626510.9000000004</v>
      </c>
    </row>
    <row r="109" spans="1:6" ht="14.25" customHeight="1" x14ac:dyDescent="0.2">
      <c r="A109" s="60"/>
      <c r="B109" s="62"/>
      <c r="C109" s="62"/>
      <c r="D109" s="63" t="s">
        <v>35</v>
      </c>
      <c r="E109" s="64">
        <f>SUM(E104)</f>
        <v>242400</v>
      </c>
      <c r="F109" s="64">
        <f>SUM(F104)</f>
        <v>242400</v>
      </c>
    </row>
    <row r="110" spans="1:6" ht="14.25" customHeight="1" x14ac:dyDescent="0.2">
      <c r="A110" s="60"/>
      <c r="B110" s="65"/>
      <c r="C110" s="65"/>
      <c r="D110" s="66" t="s">
        <v>99</v>
      </c>
      <c r="E110" s="67">
        <f>SUM(E106:E109)</f>
        <v>12605505.300000001</v>
      </c>
      <c r="F110" s="67">
        <f>SUM(F106:F109)</f>
        <v>12605505.300000001</v>
      </c>
    </row>
  </sheetData>
  <mergeCells count="21">
    <mergeCell ref="A42:B42"/>
    <mergeCell ref="A44:B44"/>
    <mergeCell ref="A45:B45"/>
    <mergeCell ref="A47:B47"/>
    <mergeCell ref="A48:B48"/>
    <mergeCell ref="A2:B2"/>
    <mergeCell ref="A13:B13"/>
    <mergeCell ref="A29:B29"/>
    <mergeCell ref="A35:B35"/>
    <mergeCell ref="A38:B38"/>
    <mergeCell ref="E48:F48"/>
    <mergeCell ref="A95:B95"/>
    <mergeCell ref="A104:B104"/>
    <mergeCell ref="A105:B105"/>
    <mergeCell ref="A55:B55"/>
    <mergeCell ref="E55:F55"/>
    <mergeCell ref="A58:B58"/>
    <mergeCell ref="A59:F59"/>
    <mergeCell ref="A92:B92"/>
    <mergeCell ref="A94:B94"/>
    <mergeCell ref="A54:B5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8"/>
  <sheetViews>
    <sheetView zoomScaleNormal="100" workbookViewId="0">
      <pane ySplit="1" topLeftCell="A80" activePane="bottomLeft" state="frozen"/>
      <selection activeCell="AH138" sqref="AH138"/>
      <selection pane="bottomLeft" activeCell="AH138" sqref="AH138"/>
    </sheetView>
  </sheetViews>
  <sheetFormatPr defaultRowHeight="12" x14ac:dyDescent="0.2"/>
  <cols>
    <col min="1" max="1" width="17.42578125" style="60" customWidth="1"/>
    <col min="2" max="2" width="21.42578125" style="60" customWidth="1"/>
    <col min="3" max="3" width="12.140625" style="60" customWidth="1"/>
    <col min="4" max="4" width="56.28515625" style="60" customWidth="1"/>
    <col min="5" max="5" width="19.28515625" style="60" customWidth="1"/>
    <col min="6" max="7" width="21.140625" style="77" customWidth="1"/>
    <col min="8" max="8" width="13.42578125" style="79" customWidth="1"/>
    <col min="9" max="9" width="20.28515625" style="79" customWidth="1"/>
    <col min="10" max="10" width="20.5703125" style="79" customWidth="1"/>
    <col min="11" max="11" width="20.42578125" style="79" customWidth="1"/>
    <col min="12" max="12" width="10.5703125" style="79" bestFit="1" customWidth="1"/>
    <col min="13" max="16384" width="9.140625" style="79"/>
  </cols>
  <sheetData>
    <row r="1" spans="1:11" s="60" customFormat="1" ht="36" x14ac:dyDescent="0.2">
      <c r="A1" s="1" t="s">
        <v>141</v>
      </c>
      <c r="B1" s="1" t="s">
        <v>142</v>
      </c>
      <c r="C1" s="1" t="s">
        <v>143</v>
      </c>
      <c r="D1" s="2" t="s">
        <v>100</v>
      </c>
      <c r="E1" s="3" t="s">
        <v>43</v>
      </c>
      <c r="F1" s="3" t="s">
        <v>188</v>
      </c>
      <c r="G1" s="68" t="s">
        <v>189</v>
      </c>
      <c r="H1" s="69" t="s">
        <v>237</v>
      </c>
      <c r="I1" s="69" t="s">
        <v>238</v>
      </c>
      <c r="J1" s="70" t="s">
        <v>190</v>
      </c>
      <c r="K1" s="70" t="s">
        <v>191</v>
      </c>
    </row>
    <row r="2" spans="1:11" x14ac:dyDescent="0.2">
      <c r="A2" s="247" t="s">
        <v>1</v>
      </c>
      <c r="B2" s="248"/>
      <c r="C2" s="5"/>
      <c r="D2" s="5"/>
      <c r="E2" s="5"/>
      <c r="F2" s="5"/>
      <c r="G2" s="5"/>
      <c r="H2" s="5"/>
      <c r="I2" s="5"/>
      <c r="J2" s="5"/>
      <c r="K2" s="5"/>
    </row>
    <row r="3" spans="1:11" ht="24" x14ac:dyDescent="0.2">
      <c r="A3" s="98" t="s">
        <v>51</v>
      </c>
      <c r="B3" s="99" t="s">
        <v>52</v>
      </c>
      <c r="C3" s="99"/>
      <c r="D3" s="100" t="s">
        <v>101</v>
      </c>
      <c r="E3" s="101">
        <v>0</v>
      </c>
      <c r="F3" s="101">
        <f>E3</f>
        <v>0</v>
      </c>
      <c r="G3" s="101">
        <v>0</v>
      </c>
      <c r="H3" s="101"/>
      <c r="I3" s="101">
        <f>H3+G3</f>
        <v>0</v>
      </c>
      <c r="J3" s="101">
        <f>E3+H3</f>
        <v>0</v>
      </c>
      <c r="K3" s="101">
        <f>F3+G3</f>
        <v>0</v>
      </c>
    </row>
    <row r="4" spans="1:11" ht="24" x14ac:dyDescent="0.2">
      <c r="A4" s="98" t="s">
        <v>70</v>
      </c>
      <c r="B4" s="99" t="s">
        <v>128</v>
      </c>
      <c r="C4" s="99"/>
      <c r="D4" s="100" t="s">
        <v>102</v>
      </c>
      <c r="E4" s="101">
        <v>0</v>
      </c>
      <c r="F4" s="101">
        <f t="shared" ref="F4:F11" si="0">E4</f>
        <v>0</v>
      </c>
      <c r="G4" s="101">
        <v>0</v>
      </c>
      <c r="H4" s="101"/>
      <c r="I4" s="101">
        <f t="shared" ref="I4:I11" si="1">H4+G4</f>
        <v>0</v>
      </c>
      <c r="J4" s="101">
        <f t="shared" ref="J4:J11" si="2">E4+H4</f>
        <v>0</v>
      </c>
      <c r="K4" s="101">
        <f t="shared" ref="K4:K11" si="3">F4+G4</f>
        <v>0</v>
      </c>
    </row>
    <row r="5" spans="1:11" ht="36" x14ac:dyDescent="0.2">
      <c r="A5" s="98" t="s">
        <v>71</v>
      </c>
      <c r="B5" s="99" t="s">
        <v>57</v>
      </c>
      <c r="C5" s="99"/>
      <c r="D5" s="100" t="s">
        <v>103</v>
      </c>
      <c r="E5" s="101">
        <v>0</v>
      </c>
      <c r="F5" s="101">
        <f t="shared" si="0"/>
        <v>0</v>
      </c>
      <c r="G5" s="101">
        <v>0</v>
      </c>
      <c r="H5" s="101"/>
      <c r="I5" s="101">
        <f t="shared" si="1"/>
        <v>0</v>
      </c>
      <c r="J5" s="101">
        <f t="shared" si="2"/>
        <v>0</v>
      </c>
      <c r="K5" s="101">
        <f t="shared" si="3"/>
        <v>0</v>
      </c>
    </row>
    <row r="6" spans="1:11" x14ac:dyDescent="0.2">
      <c r="A6" s="98" t="s">
        <v>81</v>
      </c>
      <c r="B6" s="99" t="s">
        <v>58</v>
      </c>
      <c r="C6" s="99">
        <v>5149524</v>
      </c>
      <c r="D6" s="100" t="s">
        <v>104</v>
      </c>
      <c r="E6" s="101">
        <v>0</v>
      </c>
      <c r="F6" s="101">
        <f t="shared" si="0"/>
        <v>0</v>
      </c>
      <c r="G6" s="101">
        <v>0</v>
      </c>
      <c r="H6" s="101"/>
      <c r="I6" s="101">
        <f t="shared" si="1"/>
        <v>0</v>
      </c>
      <c r="J6" s="101">
        <f t="shared" si="2"/>
        <v>0</v>
      </c>
      <c r="K6" s="101">
        <f t="shared" si="3"/>
        <v>0</v>
      </c>
    </row>
    <row r="7" spans="1:11" s="80" customFormat="1" ht="24" x14ac:dyDescent="0.2">
      <c r="A7" s="98" t="s">
        <v>72</v>
      </c>
      <c r="B7" s="99" t="s">
        <v>59</v>
      </c>
      <c r="C7" s="99"/>
      <c r="D7" s="99" t="s">
        <v>105</v>
      </c>
      <c r="E7" s="101">
        <v>0</v>
      </c>
      <c r="F7" s="101">
        <f t="shared" si="0"/>
        <v>0</v>
      </c>
      <c r="G7" s="101">
        <v>0</v>
      </c>
      <c r="H7" s="101"/>
      <c r="I7" s="101">
        <f t="shared" si="1"/>
        <v>0</v>
      </c>
      <c r="J7" s="101">
        <f t="shared" si="2"/>
        <v>0</v>
      </c>
      <c r="K7" s="101">
        <f t="shared" si="3"/>
        <v>0</v>
      </c>
    </row>
    <row r="8" spans="1:11" s="80" customFormat="1" ht="48" x14ac:dyDescent="0.2">
      <c r="A8" s="98" t="s">
        <v>84</v>
      </c>
      <c r="B8" s="99" t="s">
        <v>85</v>
      </c>
      <c r="C8" s="99"/>
      <c r="D8" s="99" t="s">
        <v>127</v>
      </c>
      <c r="E8" s="101">
        <v>0</v>
      </c>
      <c r="F8" s="101">
        <f t="shared" si="0"/>
        <v>0</v>
      </c>
      <c r="G8" s="101">
        <v>0</v>
      </c>
      <c r="H8" s="101"/>
      <c r="I8" s="101">
        <f t="shared" si="1"/>
        <v>0</v>
      </c>
      <c r="J8" s="101">
        <f t="shared" si="2"/>
        <v>0</v>
      </c>
      <c r="K8" s="101">
        <f t="shared" si="3"/>
        <v>0</v>
      </c>
    </row>
    <row r="9" spans="1:11" s="80" customFormat="1" ht="24" x14ac:dyDescent="0.2">
      <c r="A9" s="98" t="s">
        <v>129</v>
      </c>
      <c r="B9" s="99" t="s">
        <v>132</v>
      </c>
      <c r="C9" s="102">
        <v>5149589</v>
      </c>
      <c r="D9" s="103" t="s">
        <v>135</v>
      </c>
      <c r="E9" s="101">
        <v>0</v>
      </c>
      <c r="F9" s="101">
        <f t="shared" si="0"/>
        <v>0</v>
      </c>
      <c r="G9" s="101">
        <v>0</v>
      </c>
      <c r="H9" s="101"/>
      <c r="I9" s="101">
        <f t="shared" si="1"/>
        <v>0</v>
      </c>
      <c r="J9" s="101">
        <f t="shared" si="2"/>
        <v>0</v>
      </c>
      <c r="K9" s="101">
        <f t="shared" si="3"/>
        <v>0</v>
      </c>
    </row>
    <row r="10" spans="1:11" s="80" customFormat="1" x14ac:dyDescent="0.2">
      <c r="A10" s="98" t="s">
        <v>130</v>
      </c>
      <c r="B10" s="99" t="s">
        <v>133</v>
      </c>
      <c r="C10" s="99">
        <v>5149722</v>
      </c>
      <c r="D10" s="104" t="s">
        <v>136</v>
      </c>
      <c r="E10" s="101">
        <v>0</v>
      </c>
      <c r="F10" s="101">
        <f t="shared" si="0"/>
        <v>0</v>
      </c>
      <c r="G10" s="101">
        <v>0</v>
      </c>
      <c r="H10" s="101"/>
      <c r="I10" s="101">
        <f t="shared" si="1"/>
        <v>0</v>
      </c>
      <c r="J10" s="101">
        <f t="shared" si="2"/>
        <v>0</v>
      </c>
      <c r="K10" s="101">
        <f t="shared" si="3"/>
        <v>0</v>
      </c>
    </row>
    <row r="11" spans="1:11" s="80" customFormat="1" ht="36" x14ac:dyDescent="0.2">
      <c r="A11" s="98" t="s">
        <v>131</v>
      </c>
      <c r="B11" s="99" t="s">
        <v>134</v>
      </c>
      <c r="C11" s="99"/>
      <c r="D11" s="104" t="s">
        <v>137</v>
      </c>
      <c r="E11" s="101">
        <v>0</v>
      </c>
      <c r="F11" s="101">
        <f t="shared" si="0"/>
        <v>0</v>
      </c>
      <c r="G11" s="101">
        <v>0</v>
      </c>
      <c r="H11" s="101"/>
      <c r="I11" s="101">
        <f t="shared" si="1"/>
        <v>0</v>
      </c>
      <c r="J11" s="101">
        <f t="shared" si="2"/>
        <v>0</v>
      </c>
      <c r="K11" s="101">
        <f t="shared" si="3"/>
        <v>0</v>
      </c>
    </row>
    <row r="12" spans="1:11" s="81" customFormat="1" x14ac:dyDescent="0.2">
      <c r="A12" s="13" t="s">
        <v>21</v>
      </c>
      <c r="B12" s="13"/>
      <c r="C12" s="13"/>
      <c r="D12" s="13"/>
      <c r="E12" s="14">
        <f>SUM(E3:E11)</f>
        <v>0</v>
      </c>
      <c r="F12" s="14">
        <f>SUM(F3:F11)</f>
        <v>0</v>
      </c>
      <c r="G12" s="71">
        <f>SUM(G3:G11)</f>
        <v>0</v>
      </c>
      <c r="H12" s="14">
        <f>SUM(H3:H11)</f>
        <v>0</v>
      </c>
      <c r="I12" s="71">
        <f>H12+G12</f>
        <v>0</v>
      </c>
      <c r="J12" s="14">
        <f>E12+H12</f>
        <v>0</v>
      </c>
      <c r="K12" s="14">
        <f t="shared" ref="K12" si="4">SUM(K3:K11)</f>
        <v>0</v>
      </c>
    </row>
    <row r="13" spans="1:11" x14ac:dyDescent="0.2">
      <c r="A13" s="247" t="s">
        <v>25</v>
      </c>
      <c r="B13" s="248"/>
      <c r="C13" s="5"/>
      <c r="D13" s="5"/>
      <c r="E13" s="5"/>
      <c r="F13" s="5"/>
      <c r="G13" s="5"/>
      <c r="H13" s="5"/>
      <c r="I13" s="5"/>
      <c r="J13" s="5"/>
      <c r="K13" s="5"/>
    </row>
    <row r="14" spans="1:11" ht="24" x14ac:dyDescent="0.2">
      <c r="A14" s="98" t="s">
        <v>27</v>
      </c>
      <c r="B14" s="100" t="s">
        <v>246</v>
      </c>
      <c r="C14" s="100">
        <v>5149358</v>
      </c>
      <c r="D14" s="100" t="s">
        <v>106</v>
      </c>
      <c r="E14" s="101">
        <v>0</v>
      </c>
      <c r="F14" s="101">
        <f>E14</f>
        <v>0</v>
      </c>
      <c r="G14" s="101">
        <v>0</v>
      </c>
      <c r="H14" s="101"/>
      <c r="I14" s="101">
        <f>H14+G14</f>
        <v>0</v>
      </c>
      <c r="J14" s="101">
        <f>E14+H14</f>
        <v>0</v>
      </c>
      <c r="K14" s="101">
        <f>F14+G14</f>
        <v>0</v>
      </c>
    </row>
    <row r="15" spans="1:11" ht="24" x14ac:dyDescent="0.2">
      <c r="A15" s="98" t="s">
        <v>28</v>
      </c>
      <c r="B15" s="100" t="s">
        <v>247</v>
      </c>
      <c r="C15" s="100">
        <v>5149359</v>
      </c>
      <c r="D15" s="100" t="s">
        <v>107</v>
      </c>
      <c r="E15" s="101">
        <v>0</v>
      </c>
      <c r="F15" s="101">
        <f t="shared" ref="F15:F27" si="5">E15</f>
        <v>0</v>
      </c>
      <c r="G15" s="101">
        <v>0</v>
      </c>
      <c r="H15" s="101"/>
      <c r="I15" s="101">
        <f t="shared" ref="I15:I27" si="6">H15+G15</f>
        <v>0</v>
      </c>
      <c r="J15" s="101">
        <f t="shared" ref="J15:J27" si="7">E15+H15</f>
        <v>0</v>
      </c>
      <c r="K15" s="101">
        <f t="shared" ref="K15:K27" si="8">F15+G15</f>
        <v>0</v>
      </c>
    </row>
    <row r="16" spans="1:11" ht="36" x14ac:dyDescent="0.2">
      <c r="A16" s="98" t="s">
        <v>29</v>
      </c>
      <c r="B16" s="100" t="s">
        <v>248</v>
      </c>
      <c r="C16" s="100">
        <v>5149360</v>
      </c>
      <c r="D16" s="100" t="s">
        <v>108</v>
      </c>
      <c r="E16" s="101">
        <v>0</v>
      </c>
      <c r="F16" s="101">
        <f t="shared" si="5"/>
        <v>0</v>
      </c>
      <c r="G16" s="101">
        <v>0</v>
      </c>
      <c r="H16" s="101"/>
      <c r="I16" s="101">
        <f t="shared" si="6"/>
        <v>0</v>
      </c>
      <c r="J16" s="101">
        <f t="shared" si="7"/>
        <v>0</v>
      </c>
      <c r="K16" s="101">
        <f t="shared" si="8"/>
        <v>0</v>
      </c>
    </row>
    <row r="17" spans="1:11" ht="24" x14ac:dyDescent="0.2">
      <c r="A17" s="6" t="s">
        <v>30</v>
      </c>
      <c r="B17" s="8" t="s">
        <v>242</v>
      </c>
      <c r="C17" s="8"/>
      <c r="D17" s="8" t="s">
        <v>109</v>
      </c>
      <c r="E17" s="9">
        <v>0</v>
      </c>
      <c r="F17" s="9">
        <f t="shared" si="5"/>
        <v>0</v>
      </c>
      <c r="G17" s="9">
        <v>6950.33</v>
      </c>
      <c r="H17" s="9"/>
      <c r="I17" s="9">
        <f t="shared" si="6"/>
        <v>6950.33</v>
      </c>
      <c r="J17" s="9">
        <f t="shared" si="7"/>
        <v>0</v>
      </c>
      <c r="K17" s="9">
        <f t="shared" si="8"/>
        <v>6950.33</v>
      </c>
    </row>
    <row r="18" spans="1:11" ht="24" x14ac:dyDescent="0.2">
      <c r="A18" s="98" t="s">
        <v>31</v>
      </c>
      <c r="B18" s="100" t="s">
        <v>249</v>
      </c>
      <c r="C18" s="100"/>
      <c r="D18" s="100" t="s">
        <v>110</v>
      </c>
      <c r="E18" s="101">
        <v>0</v>
      </c>
      <c r="F18" s="101">
        <f t="shared" si="5"/>
        <v>0</v>
      </c>
      <c r="G18" s="101">
        <v>0</v>
      </c>
      <c r="H18" s="101"/>
      <c r="I18" s="101">
        <f t="shared" si="6"/>
        <v>0</v>
      </c>
      <c r="J18" s="101">
        <f t="shared" si="7"/>
        <v>0</v>
      </c>
      <c r="K18" s="101">
        <f t="shared" si="8"/>
        <v>0</v>
      </c>
    </row>
    <row r="19" spans="1:11" ht="24" x14ac:dyDescent="0.2">
      <c r="A19" s="98" t="s">
        <v>32</v>
      </c>
      <c r="B19" s="100" t="s">
        <v>250</v>
      </c>
      <c r="C19" s="100"/>
      <c r="D19" s="100" t="s">
        <v>111</v>
      </c>
      <c r="E19" s="101">
        <v>0</v>
      </c>
      <c r="F19" s="101">
        <f t="shared" si="5"/>
        <v>0</v>
      </c>
      <c r="G19" s="101">
        <v>0</v>
      </c>
      <c r="H19" s="101"/>
      <c r="I19" s="101">
        <f t="shared" si="6"/>
        <v>0</v>
      </c>
      <c r="J19" s="101">
        <f t="shared" si="7"/>
        <v>0</v>
      </c>
      <c r="K19" s="101">
        <f t="shared" si="8"/>
        <v>0</v>
      </c>
    </row>
    <row r="20" spans="1:11" ht="24" x14ac:dyDescent="0.2">
      <c r="A20" s="98" t="s">
        <v>33</v>
      </c>
      <c r="B20" s="100" t="s">
        <v>251</v>
      </c>
      <c r="C20" s="100"/>
      <c r="D20" s="100" t="s">
        <v>112</v>
      </c>
      <c r="E20" s="101">
        <v>0</v>
      </c>
      <c r="F20" s="101">
        <f t="shared" si="5"/>
        <v>0</v>
      </c>
      <c r="G20" s="101">
        <v>0</v>
      </c>
      <c r="H20" s="101"/>
      <c r="I20" s="101">
        <f t="shared" si="6"/>
        <v>0</v>
      </c>
      <c r="J20" s="101">
        <f t="shared" si="7"/>
        <v>0</v>
      </c>
      <c r="K20" s="101">
        <f t="shared" si="8"/>
        <v>0</v>
      </c>
    </row>
    <row r="21" spans="1:11" x14ac:dyDescent="0.2">
      <c r="A21" s="98" t="s">
        <v>73</v>
      </c>
      <c r="B21" s="99" t="s">
        <v>60</v>
      </c>
      <c r="C21" s="99">
        <v>5149652</v>
      </c>
      <c r="D21" s="100" t="s">
        <v>106</v>
      </c>
      <c r="E21" s="105">
        <v>0</v>
      </c>
      <c r="F21" s="101">
        <f t="shared" si="5"/>
        <v>0</v>
      </c>
      <c r="G21" s="101">
        <v>0</v>
      </c>
      <c r="H21" s="101"/>
      <c r="I21" s="101">
        <f t="shared" si="6"/>
        <v>0</v>
      </c>
      <c r="J21" s="101">
        <f t="shared" si="7"/>
        <v>0</v>
      </c>
      <c r="K21" s="101">
        <f t="shared" si="8"/>
        <v>0</v>
      </c>
    </row>
    <row r="22" spans="1:11" x14ac:dyDescent="0.2">
      <c r="A22" s="98" t="s">
        <v>74</v>
      </c>
      <c r="B22" s="99" t="s">
        <v>61</v>
      </c>
      <c r="C22" s="99">
        <v>5149653</v>
      </c>
      <c r="D22" s="100" t="s">
        <v>107</v>
      </c>
      <c r="E22" s="105">
        <v>0</v>
      </c>
      <c r="F22" s="101">
        <f t="shared" si="5"/>
        <v>0</v>
      </c>
      <c r="G22" s="101">
        <v>0</v>
      </c>
      <c r="H22" s="101"/>
      <c r="I22" s="101">
        <f t="shared" si="6"/>
        <v>0</v>
      </c>
      <c r="J22" s="101">
        <f t="shared" si="7"/>
        <v>0</v>
      </c>
      <c r="K22" s="101">
        <f t="shared" si="8"/>
        <v>0</v>
      </c>
    </row>
    <row r="23" spans="1:11" x14ac:dyDescent="0.2">
      <c r="A23" s="98" t="s">
        <v>75</v>
      </c>
      <c r="B23" s="99" t="s">
        <v>62</v>
      </c>
      <c r="C23" s="99">
        <v>5149654</v>
      </c>
      <c r="D23" s="100" t="s">
        <v>108</v>
      </c>
      <c r="E23" s="105">
        <v>0</v>
      </c>
      <c r="F23" s="101">
        <f t="shared" si="5"/>
        <v>0</v>
      </c>
      <c r="G23" s="101">
        <v>0</v>
      </c>
      <c r="H23" s="101"/>
      <c r="I23" s="101">
        <f t="shared" si="6"/>
        <v>0</v>
      </c>
      <c r="J23" s="101">
        <f t="shared" si="7"/>
        <v>0</v>
      </c>
      <c r="K23" s="101">
        <f t="shared" si="8"/>
        <v>0</v>
      </c>
    </row>
    <row r="24" spans="1:11" x14ac:dyDescent="0.2">
      <c r="A24" s="98" t="s">
        <v>76</v>
      </c>
      <c r="B24" s="99" t="s">
        <v>63</v>
      </c>
      <c r="C24" s="99">
        <v>5149655</v>
      </c>
      <c r="D24" s="100" t="s">
        <v>109</v>
      </c>
      <c r="E24" s="105">
        <v>0</v>
      </c>
      <c r="F24" s="101">
        <f t="shared" si="5"/>
        <v>0</v>
      </c>
      <c r="G24" s="101">
        <v>0.01</v>
      </c>
      <c r="H24" s="101"/>
      <c r="I24" s="101">
        <f t="shared" si="6"/>
        <v>0.01</v>
      </c>
      <c r="J24" s="101">
        <f t="shared" si="7"/>
        <v>0</v>
      </c>
      <c r="K24" s="101">
        <f t="shared" si="8"/>
        <v>0.01</v>
      </c>
    </row>
    <row r="25" spans="1:11" x14ac:dyDescent="0.2">
      <c r="A25" s="98" t="s">
        <v>77</v>
      </c>
      <c r="B25" s="99" t="s">
        <v>64</v>
      </c>
      <c r="C25" s="99">
        <v>5149656</v>
      </c>
      <c r="D25" s="100" t="s">
        <v>110</v>
      </c>
      <c r="E25" s="105">
        <v>0</v>
      </c>
      <c r="F25" s="101">
        <f t="shared" si="5"/>
        <v>0</v>
      </c>
      <c r="G25" s="101">
        <v>0</v>
      </c>
      <c r="H25" s="101"/>
      <c r="I25" s="101">
        <f t="shared" si="6"/>
        <v>0</v>
      </c>
      <c r="J25" s="101">
        <f t="shared" si="7"/>
        <v>0</v>
      </c>
      <c r="K25" s="101">
        <f t="shared" si="8"/>
        <v>0</v>
      </c>
    </row>
    <row r="26" spans="1:11" x14ac:dyDescent="0.2">
      <c r="A26" s="98" t="s">
        <v>78</v>
      </c>
      <c r="B26" s="99" t="s">
        <v>65</v>
      </c>
      <c r="C26" s="99">
        <v>5149657</v>
      </c>
      <c r="D26" s="100" t="s">
        <v>111</v>
      </c>
      <c r="E26" s="105">
        <v>0</v>
      </c>
      <c r="F26" s="101">
        <f t="shared" si="5"/>
        <v>0</v>
      </c>
      <c r="G26" s="101">
        <v>0</v>
      </c>
      <c r="H26" s="101"/>
      <c r="I26" s="101">
        <f t="shared" si="6"/>
        <v>0</v>
      </c>
      <c r="J26" s="101">
        <f t="shared" si="7"/>
        <v>0</v>
      </c>
      <c r="K26" s="101">
        <f t="shared" si="8"/>
        <v>0</v>
      </c>
    </row>
    <row r="27" spans="1:11" x14ac:dyDescent="0.2">
      <c r="A27" s="98" t="s">
        <v>79</v>
      </c>
      <c r="B27" s="99" t="s">
        <v>66</v>
      </c>
      <c r="C27" s="99">
        <v>5149658</v>
      </c>
      <c r="D27" s="100" t="s">
        <v>112</v>
      </c>
      <c r="E27" s="105">
        <v>0</v>
      </c>
      <c r="F27" s="101">
        <f t="shared" si="5"/>
        <v>0</v>
      </c>
      <c r="G27" s="101">
        <v>0</v>
      </c>
      <c r="H27" s="101"/>
      <c r="I27" s="101">
        <f t="shared" si="6"/>
        <v>0</v>
      </c>
      <c r="J27" s="101">
        <f t="shared" si="7"/>
        <v>0</v>
      </c>
      <c r="K27" s="101">
        <f t="shared" si="8"/>
        <v>0</v>
      </c>
    </row>
    <row r="28" spans="1:11" s="81" customFormat="1" x14ac:dyDescent="0.2">
      <c r="A28" s="13" t="s">
        <v>26</v>
      </c>
      <c r="B28" s="13"/>
      <c r="C28" s="13"/>
      <c r="D28" s="13"/>
      <c r="E28" s="14">
        <f>SUM(E14:E27)</f>
        <v>0</v>
      </c>
      <c r="F28" s="14">
        <f>SUM(F14:F27)</f>
        <v>0</v>
      </c>
      <c r="G28" s="71">
        <f>SUM(G14:G27)</f>
        <v>6950.34</v>
      </c>
      <c r="H28" s="14">
        <f>SUM(H14:H27)</f>
        <v>0</v>
      </c>
      <c r="I28" s="71">
        <f t="shared" ref="I28" si="9">E28+G28</f>
        <v>6950.34</v>
      </c>
      <c r="J28" s="14">
        <f>E28+H28</f>
        <v>0</v>
      </c>
      <c r="K28" s="14">
        <f>SUM(K14:K27)</f>
        <v>6950.34</v>
      </c>
    </row>
    <row r="29" spans="1:11" ht="18" customHeight="1" x14ac:dyDescent="0.2">
      <c r="A29" s="249" t="s">
        <v>2</v>
      </c>
      <c r="B29" s="250"/>
      <c r="C29" s="16"/>
      <c r="D29" s="16"/>
      <c r="E29" s="16"/>
      <c r="F29" s="16"/>
      <c r="G29" s="16"/>
      <c r="H29" s="16"/>
      <c r="I29" s="16"/>
      <c r="J29" s="16"/>
      <c r="K29" s="16"/>
    </row>
    <row r="30" spans="1:11" ht="36" x14ac:dyDescent="0.2">
      <c r="A30" s="98" t="s">
        <v>36</v>
      </c>
      <c r="B30" s="100" t="s">
        <v>34</v>
      </c>
      <c r="C30" s="100">
        <v>5149382</v>
      </c>
      <c r="D30" s="100" t="s">
        <v>113</v>
      </c>
      <c r="E30" s="101">
        <v>0</v>
      </c>
      <c r="F30" s="101">
        <f>E30</f>
        <v>0</v>
      </c>
      <c r="G30" s="101">
        <v>0</v>
      </c>
      <c r="H30" s="101"/>
      <c r="I30" s="101">
        <f>H30+G30</f>
        <v>0</v>
      </c>
      <c r="J30" s="101">
        <f>E30+H30</f>
        <v>0</v>
      </c>
      <c r="K30" s="101">
        <f>F30+G30</f>
        <v>0</v>
      </c>
    </row>
    <row r="31" spans="1:11" ht="24" x14ac:dyDescent="0.2">
      <c r="A31" s="98" t="s">
        <v>3</v>
      </c>
      <c r="B31" s="99" t="s">
        <v>56</v>
      </c>
      <c r="C31" s="99"/>
      <c r="D31" s="100" t="s">
        <v>114</v>
      </c>
      <c r="E31" s="101">
        <v>0</v>
      </c>
      <c r="F31" s="101">
        <f t="shared" ref="F31:F33" si="10">E31</f>
        <v>0</v>
      </c>
      <c r="G31" s="101">
        <v>0</v>
      </c>
      <c r="H31" s="101"/>
      <c r="I31" s="101">
        <f t="shared" ref="I31:I33" si="11">H31+G31</f>
        <v>0</v>
      </c>
      <c r="J31" s="101">
        <f t="shared" ref="J31:J33" si="12">E31+H31</f>
        <v>0</v>
      </c>
      <c r="K31" s="101">
        <f t="shared" ref="K31:K33" si="13">F31+G31</f>
        <v>0</v>
      </c>
    </row>
    <row r="32" spans="1:11" ht="36" x14ac:dyDescent="0.2">
      <c r="A32" s="98" t="s">
        <v>4</v>
      </c>
      <c r="B32" s="99" t="s">
        <v>67</v>
      </c>
      <c r="C32" s="99"/>
      <c r="D32" s="100" t="s">
        <v>115</v>
      </c>
      <c r="E32" s="101">
        <v>0</v>
      </c>
      <c r="F32" s="101">
        <f t="shared" si="10"/>
        <v>0</v>
      </c>
      <c r="G32" s="101">
        <v>0</v>
      </c>
      <c r="H32" s="101"/>
      <c r="I32" s="101">
        <f t="shared" si="11"/>
        <v>0</v>
      </c>
      <c r="J32" s="101">
        <f t="shared" si="12"/>
        <v>0</v>
      </c>
      <c r="K32" s="101">
        <f t="shared" si="13"/>
        <v>0</v>
      </c>
    </row>
    <row r="33" spans="1:11" ht="24" x14ac:dyDescent="0.2">
      <c r="A33" s="98" t="s">
        <v>5</v>
      </c>
      <c r="B33" s="99" t="s">
        <v>68</v>
      </c>
      <c r="C33" s="99"/>
      <c r="D33" s="100" t="s">
        <v>116</v>
      </c>
      <c r="E33" s="101">
        <v>0</v>
      </c>
      <c r="F33" s="101">
        <f t="shared" si="10"/>
        <v>0</v>
      </c>
      <c r="G33" s="101">
        <v>0</v>
      </c>
      <c r="H33" s="101"/>
      <c r="I33" s="101">
        <f t="shared" si="11"/>
        <v>0</v>
      </c>
      <c r="J33" s="101">
        <f t="shared" si="12"/>
        <v>0</v>
      </c>
      <c r="K33" s="101">
        <f t="shared" si="13"/>
        <v>0</v>
      </c>
    </row>
    <row r="34" spans="1:11" s="81" customFormat="1" x14ac:dyDescent="0.2">
      <c r="A34" s="13" t="s">
        <v>22</v>
      </c>
      <c r="B34" s="13"/>
      <c r="C34" s="13"/>
      <c r="D34" s="13"/>
      <c r="E34" s="14">
        <f>SUM(E30:E33)</f>
        <v>0</v>
      </c>
      <c r="F34" s="14">
        <f>SUM(F30:F33)</f>
        <v>0</v>
      </c>
      <c r="G34" s="71">
        <f>SUM(G30:G33)</f>
        <v>0</v>
      </c>
      <c r="H34" s="14">
        <f>SUM(H30:H33)</f>
        <v>0</v>
      </c>
      <c r="I34" s="71">
        <f>E34+H34</f>
        <v>0</v>
      </c>
      <c r="J34" s="14">
        <f>E34+H34</f>
        <v>0</v>
      </c>
      <c r="K34" s="14">
        <f>SUM(K30:K33)</f>
        <v>0</v>
      </c>
    </row>
    <row r="35" spans="1:11" ht="18" customHeight="1" x14ac:dyDescent="0.2">
      <c r="A35" s="249" t="s">
        <v>48</v>
      </c>
      <c r="B35" s="250"/>
      <c r="C35" s="16"/>
      <c r="D35" s="16"/>
      <c r="E35" s="16"/>
      <c r="F35" s="16"/>
      <c r="G35" s="16"/>
      <c r="H35" s="16"/>
      <c r="I35" s="16"/>
      <c r="J35" s="16"/>
      <c r="K35" s="16"/>
    </row>
    <row r="36" spans="1:11" ht="24" x14ac:dyDescent="0.2">
      <c r="A36" s="98" t="s">
        <v>80</v>
      </c>
      <c r="B36" s="99" t="s">
        <v>69</v>
      </c>
      <c r="C36" s="99">
        <v>5149707</v>
      </c>
      <c r="D36" s="100" t="s">
        <v>117</v>
      </c>
      <c r="E36" s="101">
        <v>0</v>
      </c>
      <c r="F36" s="101">
        <f>E36</f>
        <v>0</v>
      </c>
      <c r="G36" s="101">
        <v>0</v>
      </c>
      <c r="H36" s="101"/>
      <c r="I36" s="101">
        <f>H36+G36</f>
        <v>0</v>
      </c>
      <c r="J36" s="101">
        <f>E36+H36</f>
        <v>0</v>
      </c>
      <c r="K36" s="101">
        <f>F36+G36</f>
        <v>0</v>
      </c>
    </row>
    <row r="37" spans="1:11" s="81" customFormat="1" x14ac:dyDescent="0.2">
      <c r="A37" s="13" t="s">
        <v>49</v>
      </c>
      <c r="B37" s="13"/>
      <c r="C37" s="13"/>
      <c r="D37" s="13"/>
      <c r="E37" s="14">
        <f>SUM(E36:E36)</f>
        <v>0</v>
      </c>
      <c r="F37" s="14">
        <f>SUM(F36:F36)</f>
        <v>0</v>
      </c>
      <c r="G37" s="71">
        <f>SUM(G36)</f>
        <v>0</v>
      </c>
      <c r="H37" s="14">
        <f>SUM(H36)</f>
        <v>0</v>
      </c>
      <c r="I37" s="71">
        <f t="shared" ref="I37" si="14">H37+G37</f>
        <v>0</v>
      </c>
      <c r="J37" s="14">
        <f>SUM(J36:J36)</f>
        <v>0</v>
      </c>
      <c r="K37" s="14">
        <f>SUM(K36)</f>
        <v>0</v>
      </c>
    </row>
    <row r="38" spans="1:11" ht="18" customHeight="1" x14ac:dyDescent="0.2">
      <c r="A38" s="235" t="s">
        <v>45</v>
      </c>
      <c r="B38" s="236"/>
      <c r="C38" s="7"/>
      <c r="D38" s="7"/>
      <c r="E38" s="7"/>
      <c r="F38" s="7"/>
      <c r="G38" s="7"/>
      <c r="H38" s="7"/>
      <c r="I38" s="7"/>
      <c r="J38" s="7"/>
      <c r="K38" s="7"/>
    </row>
    <row r="39" spans="1:11" ht="48" x14ac:dyDescent="0.2">
      <c r="A39" s="6" t="s">
        <v>17</v>
      </c>
      <c r="B39" s="7" t="s">
        <v>46</v>
      </c>
      <c r="C39" s="7"/>
      <c r="D39" s="8" t="s">
        <v>118</v>
      </c>
      <c r="E39" s="17">
        <v>0</v>
      </c>
      <c r="F39" s="9">
        <f>E39</f>
        <v>0</v>
      </c>
      <c r="G39" s="9">
        <v>0</v>
      </c>
      <c r="H39" s="9"/>
      <c r="I39" s="9">
        <f>H39+G39</f>
        <v>0</v>
      </c>
      <c r="J39" s="17">
        <f>E39+H39</f>
        <v>0</v>
      </c>
      <c r="K39" s="9">
        <f>F39+G39</f>
        <v>0</v>
      </c>
    </row>
    <row r="40" spans="1:11" ht="24" x14ac:dyDescent="0.2">
      <c r="A40" s="6" t="s">
        <v>18</v>
      </c>
      <c r="B40" s="7" t="s">
        <v>47</v>
      </c>
      <c r="C40" s="7"/>
      <c r="D40" s="8" t="s">
        <v>119</v>
      </c>
      <c r="E40" s="17">
        <v>0</v>
      </c>
      <c r="F40" s="9">
        <f>E40</f>
        <v>0</v>
      </c>
      <c r="G40" s="9">
        <v>0</v>
      </c>
      <c r="H40" s="9"/>
      <c r="I40" s="9">
        <f>H40+G40</f>
        <v>0</v>
      </c>
      <c r="J40" s="17">
        <f>E40+H40</f>
        <v>0</v>
      </c>
      <c r="K40" s="9">
        <f>F40+G40</f>
        <v>0</v>
      </c>
    </row>
    <row r="41" spans="1:11" s="81" customFormat="1" x14ac:dyDescent="0.2">
      <c r="A41" s="18" t="s">
        <v>44</v>
      </c>
      <c r="B41" s="19"/>
      <c r="C41" s="19"/>
      <c r="D41" s="18"/>
      <c r="E41" s="20">
        <f t="shared" ref="E41:F41" si="15">SUM(E39:E40)</f>
        <v>0</v>
      </c>
      <c r="F41" s="20">
        <f t="shared" si="15"/>
        <v>0</v>
      </c>
      <c r="G41" s="72">
        <f>SUM(G39:G40)</f>
        <v>0</v>
      </c>
      <c r="H41" s="72">
        <f>SUM(H39:H40)</f>
        <v>0</v>
      </c>
      <c r="I41" s="72">
        <f>E41+H41</f>
        <v>0</v>
      </c>
      <c r="J41" s="20">
        <f>E41+H41</f>
        <v>0</v>
      </c>
      <c r="K41" s="20">
        <f t="shared" ref="K41" si="16">SUM(K39:K40)</f>
        <v>0</v>
      </c>
    </row>
    <row r="42" spans="1:11" s="81" customFormat="1" ht="18.75" customHeight="1" x14ac:dyDescent="0.2">
      <c r="A42" s="235" t="s">
        <v>93</v>
      </c>
      <c r="B42" s="236"/>
      <c r="C42" s="21"/>
      <c r="D42" s="22"/>
      <c r="E42" s="23"/>
      <c r="F42" s="23"/>
      <c r="G42" s="23"/>
      <c r="H42" s="23"/>
      <c r="I42" s="23"/>
      <c r="J42" s="23"/>
      <c r="K42" s="23"/>
    </row>
    <row r="43" spans="1:11" s="81" customFormat="1" ht="24" x14ac:dyDescent="0.2">
      <c r="A43" s="6" t="s">
        <v>94</v>
      </c>
      <c r="B43" s="7" t="s">
        <v>95</v>
      </c>
      <c r="C43" s="7"/>
      <c r="D43" s="6" t="s">
        <v>120</v>
      </c>
      <c r="E43" s="9">
        <v>200000</v>
      </c>
      <c r="F43" s="9">
        <f>E43</f>
        <v>200000</v>
      </c>
      <c r="G43" s="9">
        <v>0</v>
      </c>
      <c r="H43" s="9"/>
      <c r="I43" s="9">
        <f>H43+G43</f>
        <v>0</v>
      </c>
      <c r="J43" s="9">
        <f>E43+H43</f>
        <v>200000</v>
      </c>
      <c r="K43" s="9">
        <f>F43+G43</f>
        <v>200000</v>
      </c>
    </row>
    <row r="44" spans="1:11" s="81" customFormat="1" x14ac:dyDescent="0.2">
      <c r="A44" s="251" t="s">
        <v>96</v>
      </c>
      <c r="B44" s="252"/>
      <c r="C44" s="24"/>
      <c r="D44" s="25"/>
      <c r="E44" s="26">
        <f>SUM(E43)</f>
        <v>200000</v>
      </c>
      <c r="F44" s="26">
        <f t="shared" ref="F44" si="17">SUM(F43)</f>
        <v>200000</v>
      </c>
      <c r="G44" s="26">
        <f>SUM(G43)</f>
        <v>0</v>
      </c>
      <c r="H44" s="26">
        <f>SUM(H43)</f>
        <v>0</v>
      </c>
      <c r="I44" s="26">
        <f>H44+G44</f>
        <v>0</v>
      </c>
      <c r="J44" s="26">
        <f>SUM(J43)</f>
        <v>200000</v>
      </c>
      <c r="K44" s="26">
        <f t="shared" ref="K44" si="18">SUM(K43)</f>
        <v>200000</v>
      </c>
    </row>
    <row r="45" spans="1:11" s="81" customFormat="1" x14ac:dyDescent="0.2">
      <c r="A45" s="235" t="s">
        <v>89</v>
      </c>
      <c r="B45" s="236"/>
      <c r="C45" s="21"/>
      <c r="D45" s="7"/>
      <c r="E45" s="23"/>
      <c r="F45" s="23"/>
      <c r="G45" s="23"/>
      <c r="H45" s="23"/>
      <c r="I45" s="23"/>
      <c r="J45" s="23"/>
      <c r="K45" s="23"/>
    </row>
    <row r="46" spans="1:11" s="80" customFormat="1" ht="24" x14ac:dyDescent="0.2">
      <c r="A46" s="6" t="s">
        <v>90</v>
      </c>
      <c r="B46" s="7" t="s">
        <v>91</v>
      </c>
      <c r="C46" s="7">
        <v>5050819</v>
      </c>
      <c r="D46" s="7" t="s">
        <v>121</v>
      </c>
      <c r="E46" s="9">
        <v>1800000</v>
      </c>
      <c r="F46" s="9">
        <f>E46</f>
        <v>1800000</v>
      </c>
      <c r="G46" s="9">
        <v>5952</v>
      </c>
      <c r="H46" s="9"/>
      <c r="I46" s="9">
        <f>H46+G46</f>
        <v>5952</v>
      </c>
      <c r="J46" s="9">
        <f>E46+H46</f>
        <v>1800000</v>
      </c>
      <c r="K46" s="9">
        <f>F46+G46</f>
        <v>1805952</v>
      </c>
    </row>
    <row r="47" spans="1:11" s="81" customFormat="1" x14ac:dyDescent="0.2">
      <c r="A47" s="253" t="s">
        <v>92</v>
      </c>
      <c r="B47" s="254"/>
      <c r="C47" s="27"/>
      <c r="D47" s="28"/>
      <c r="E47" s="29">
        <f>SUM(E46)</f>
        <v>1800000</v>
      </c>
      <c r="F47" s="29">
        <f t="shared" ref="F47" si="19">SUM(F46)</f>
        <v>1800000</v>
      </c>
      <c r="G47" s="29">
        <f>SUM(G46)</f>
        <v>5952</v>
      </c>
      <c r="H47" s="29">
        <f>SUM(H46)</f>
        <v>0</v>
      </c>
      <c r="I47" s="73">
        <f>H47+G47</f>
        <v>5952</v>
      </c>
      <c r="J47" s="29">
        <f>SUM(J46)</f>
        <v>1800000</v>
      </c>
      <c r="K47" s="29">
        <f t="shared" ref="K47" si="20">SUM(K46)</f>
        <v>1805952</v>
      </c>
    </row>
    <row r="48" spans="1:11" s="81" customFormat="1" ht="18.75" customHeight="1" x14ac:dyDescent="0.2">
      <c r="A48" s="235" t="s">
        <v>87</v>
      </c>
      <c r="B48" s="236"/>
      <c r="C48" s="21"/>
      <c r="D48" s="22"/>
      <c r="E48" s="229"/>
      <c r="F48" s="230"/>
      <c r="G48" s="229"/>
      <c r="H48" s="230"/>
      <c r="I48" s="9"/>
      <c r="J48" s="9"/>
      <c r="K48" s="9"/>
    </row>
    <row r="49" spans="1:11" s="80" customFormat="1" x14ac:dyDescent="0.2">
      <c r="A49" s="106" t="s">
        <v>41</v>
      </c>
      <c r="B49" s="107" t="s">
        <v>42</v>
      </c>
      <c r="C49" s="108">
        <v>5002952</v>
      </c>
      <c r="D49" s="99" t="s">
        <v>122</v>
      </c>
      <c r="E49" s="101">
        <v>0</v>
      </c>
      <c r="F49" s="101">
        <f>E49</f>
        <v>0</v>
      </c>
      <c r="G49" s="101">
        <v>0</v>
      </c>
      <c r="H49" s="101"/>
      <c r="I49" s="101">
        <f>H49+G49</f>
        <v>0</v>
      </c>
      <c r="J49" s="101">
        <f>E49+H49</f>
        <v>0</v>
      </c>
      <c r="K49" s="101">
        <f>F49+G49</f>
        <v>0</v>
      </c>
    </row>
    <row r="50" spans="1:11" s="80" customFormat="1" ht="36" x14ac:dyDescent="0.2">
      <c r="A50" s="30" t="s">
        <v>0</v>
      </c>
      <c r="B50" s="31" t="s">
        <v>50</v>
      </c>
      <c r="C50" s="31"/>
      <c r="D50" s="7" t="s">
        <v>123</v>
      </c>
      <c r="E50" s="9">
        <v>27514</v>
      </c>
      <c r="F50" s="9">
        <f t="shared" ref="F50:F52" si="21">E50</f>
        <v>27514</v>
      </c>
      <c r="G50" s="9">
        <v>0</v>
      </c>
      <c r="H50" s="9"/>
      <c r="I50" s="9">
        <f t="shared" ref="I50:I53" si="22">H50+G50</f>
        <v>0</v>
      </c>
      <c r="J50" s="9">
        <f t="shared" ref="J50:J53" si="23">E50+H50</f>
        <v>27514</v>
      </c>
      <c r="K50" s="9">
        <f t="shared" ref="K50:K53" si="24">F50+G50</f>
        <v>27514</v>
      </c>
    </row>
    <row r="51" spans="1:11" s="80" customFormat="1" ht="24" x14ac:dyDescent="0.2">
      <c r="A51" s="30" t="s">
        <v>82</v>
      </c>
      <c r="B51" s="31" t="s">
        <v>83</v>
      </c>
      <c r="C51" s="32">
        <v>5053859</v>
      </c>
      <c r="D51" s="7" t="s">
        <v>124</v>
      </c>
      <c r="E51" s="9">
        <v>4300000</v>
      </c>
      <c r="F51" s="9">
        <f t="shared" si="21"/>
        <v>4300000</v>
      </c>
      <c r="G51" s="9">
        <v>62604.53</v>
      </c>
      <c r="H51" s="9"/>
      <c r="I51" s="9">
        <f t="shared" si="22"/>
        <v>62604.53</v>
      </c>
      <c r="J51" s="9">
        <f t="shared" si="23"/>
        <v>4300000</v>
      </c>
      <c r="K51" s="9">
        <f t="shared" si="24"/>
        <v>4362604.53</v>
      </c>
    </row>
    <row r="52" spans="1:11" s="80" customFormat="1" ht="24" x14ac:dyDescent="0.2">
      <c r="A52" s="30" t="s">
        <v>138</v>
      </c>
      <c r="B52" s="31" t="s">
        <v>139</v>
      </c>
      <c r="C52" s="31"/>
      <c r="D52" s="7" t="s">
        <v>140</v>
      </c>
      <c r="E52" s="9">
        <v>598996.9</v>
      </c>
      <c r="F52" s="9">
        <f t="shared" si="21"/>
        <v>598996.9</v>
      </c>
      <c r="G52" s="9">
        <v>0</v>
      </c>
      <c r="H52" s="9"/>
      <c r="I52" s="9">
        <f t="shared" si="22"/>
        <v>0</v>
      </c>
      <c r="J52" s="9">
        <f t="shared" si="23"/>
        <v>598996.9</v>
      </c>
      <c r="K52" s="9">
        <f t="shared" si="24"/>
        <v>598996.9</v>
      </c>
    </row>
    <row r="53" spans="1:11" s="80" customFormat="1" ht="24" x14ac:dyDescent="0.2">
      <c r="A53" s="30" t="s">
        <v>192</v>
      </c>
      <c r="B53" s="33" t="s">
        <v>193</v>
      </c>
      <c r="C53" s="31"/>
      <c r="D53" s="7" t="s">
        <v>194</v>
      </c>
      <c r="E53" s="9">
        <v>200000</v>
      </c>
      <c r="F53" s="9">
        <v>200000</v>
      </c>
      <c r="G53" s="9">
        <v>0</v>
      </c>
      <c r="H53" s="9"/>
      <c r="I53" s="9">
        <f t="shared" si="22"/>
        <v>0</v>
      </c>
      <c r="J53" s="9">
        <f t="shared" si="23"/>
        <v>200000</v>
      </c>
      <c r="K53" s="9">
        <f t="shared" si="24"/>
        <v>200000</v>
      </c>
    </row>
    <row r="54" spans="1:11" s="81" customFormat="1" x14ac:dyDescent="0.2">
      <c r="A54" s="245" t="s">
        <v>40</v>
      </c>
      <c r="B54" s="246"/>
      <c r="C54" s="34"/>
      <c r="D54" s="35"/>
      <c r="E54" s="36">
        <f>SUM(E49:E53)</f>
        <v>5126510.9000000004</v>
      </c>
      <c r="F54" s="36">
        <f>SUM(F49:F53)</f>
        <v>5126510.9000000004</v>
      </c>
      <c r="G54" s="74">
        <f>SUM(G49:G53)</f>
        <v>62604.53</v>
      </c>
      <c r="H54" s="74">
        <f>SUM(H49:H53)</f>
        <v>0</v>
      </c>
      <c r="I54" s="74">
        <f>H54+G54</f>
        <v>62604.53</v>
      </c>
      <c r="J54" s="36">
        <f>SUM(J49:J53)</f>
        <v>5126510.9000000004</v>
      </c>
      <c r="K54" s="36">
        <f t="shared" ref="K54" si="25">SUM(K50:K53)</f>
        <v>5189115.4300000006</v>
      </c>
    </row>
    <row r="55" spans="1:11" s="81" customFormat="1" ht="18.75" customHeight="1" x14ac:dyDescent="0.2">
      <c r="A55" s="235" t="s">
        <v>88</v>
      </c>
      <c r="B55" s="236"/>
      <c r="C55" s="21"/>
      <c r="D55" s="7"/>
      <c r="E55" s="229"/>
      <c r="F55" s="230"/>
      <c r="G55" s="229"/>
      <c r="H55" s="230"/>
      <c r="I55" s="9"/>
      <c r="J55" s="9"/>
      <c r="K55" s="9"/>
    </row>
    <row r="56" spans="1:11" s="81" customFormat="1" x14ac:dyDescent="0.2">
      <c r="A56" s="30" t="s">
        <v>53</v>
      </c>
      <c r="B56" s="31" t="s">
        <v>54</v>
      </c>
      <c r="C56" s="31"/>
      <c r="D56" s="6" t="s">
        <v>125</v>
      </c>
      <c r="E56" s="17">
        <v>1900000</v>
      </c>
      <c r="F56" s="9">
        <f t="shared" ref="F56:F57" si="26">E56</f>
        <v>1900000</v>
      </c>
      <c r="G56" s="9">
        <v>0</v>
      </c>
      <c r="H56" s="9"/>
      <c r="I56" s="9">
        <f>H56+G56</f>
        <v>0</v>
      </c>
      <c r="J56" s="17">
        <f>E56+H56</f>
        <v>1900000</v>
      </c>
      <c r="K56" s="9">
        <f>F56+G56</f>
        <v>1900000</v>
      </c>
    </row>
    <row r="57" spans="1:11" s="81" customFormat="1" ht="24" x14ac:dyDescent="0.2">
      <c r="A57" s="30" t="s">
        <v>19</v>
      </c>
      <c r="B57" s="31" t="s">
        <v>86</v>
      </c>
      <c r="C57" s="32">
        <v>5041341</v>
      </c>
      <c r="D57" s="6" t="s">
        <v>126</v>
      </c>
      <c r="E57" s="9">
        <v>800000</v>
      </c>
      <c r="F57" s="9">
        <f t="shared" si="26"/>
        <v>800000</v>
      </c>
      <c r="G57" s="9">
        <v>0</v>
      </c>
      <c r="H57" s="9"/>
      <c r="I57" s="9">
        <f>H57+G57</f>
        <v>0</v>
      </c>
      <c r="J57" s="17">
        <f>E57+H57</f>
        <v>800000</v>
      </c>
      <c r="K57" s="9">
        <f>F57+G57</f>
        <v>800000</v>
      </c>
    </row>
    <row r="58" spans="1:11" s="81" customFormat="1" x14ac:dyDescent="0.2">
      <c r="A58" s="237" t="s">
        <v>55</v>
      </c>
      <c r="B58" s="238"/>
      <c r="C58" s="37"/>
      <c r="D58" s="37"/>
      <c r="E58" s="38">
        <f>SUM(E56:E57)</f>
        <v>2700000</v>
      </c>
      <c r="F58" s="38">
        <f t="shared" ref="F58" si="27">SUM(F56:F57)</f>
        <v>2700000</v>
      </c>
      <c r="G58" s="75">
        <f>SUM(G56:G57)</f>
        <v>0</v>
      </c>
      <c r="H58" s="75">
        <f>SUM(H56:H57)</f>
        <v>0</v>
      </c>
      <c r="I58" s="75">
        <f>H58+G58</f>
        <v>0</v>
      </c>
      <c r="J58" s="38">
        <f>SUM(J56:J57)</f>
        <v>2700000</v>
      </c>
      <c r="K58" s="38">
        <f t="shared" ref="K58" si="28">SUM(K56:K57)</f>
        <v>2700000</v>
      </c>
    </row>
    <row r="59" spans="1:11" s="81" customFormat="1" ht="12.75" customHeight="1" x14ac:dyDescent="0.2">
      <c r="A59" s="239" t="s">
        <v>146</v>
      </c>
      <c r="B59" s="240"/>
      <c r="C59" s="240"/>
      <c r="D59" s="240"/>
      <c r="E59" s="240"/>
      <c r="F59" s="241"/>
      <c r="G59" s="76"/>
      <c r="H59" s="76"/>
      <c r="I59" s="76"/>
      <c r="J59" s="76"/>
      <c r="K59" s="87"/>
    </row>
    <row r="60" spans="1:11" s="81" customFormat="1" ht="24" x14ac:dyDescent="0.2">
      <c r="A60" s="106" t="s">
        <v>174</v>
      </c>
      <c r="B60" s="109" t="s">
        <v>147</v>
      </c>
      <c r="C60" s="99">
        <v>5149358</v>
      </c>
      <c r="D60" s="110" t="s">
        <v>150</v>
      </c>
      <c r="E60" s="101">
        <v>0</v>
      </c>
      <c r="F60" s="101">
        <f>E60</f>
        <v>0</v>
      </c>
      <c r="G60" s="101">
        <v>0</v>
      </c>
      <c r="H60" s="101"/>
      <c r="I60" s="101">
        <f>H60+G60</f>
        <v>0</v>
      </c>
      <c r="J60" s="101">
        <f>E60+H60</f>
        <v>0</v>
      </c>
      <c r="K60" s="101">
        <f>F60+G60</f>
        <v>0</v>
      </c>
    </row>
    <row r="61" spans="1:11" s="81" customFormat="1" ht="24" x14ac:dyDescent="0.2">
      <c r="A61" s="106" t="s">
        <v>175</v>
      </c>
      <c r="B61" s="109" t="s">
        <v>148</v>
      </c>
      <c r="C61" s="99">
        <v>5149359</v>
      </c>
      <c r="D61" s="111" t="s">
        <v>151</v>
      </c>
      <c r="E61" s="101">
        <v>0</v>
      </c>
      <c r="F61" s="101">
        <f t="shared" ref="F61:F67" si="29">E61</f>
        <v>0</v>
      </c>
      <c r="G61" s="101">
        <v>0</v>
      </c>
      <c r="H61" s="101"/>
      <c r="I61" s="101">
        <f t="shared" ref="I61:I73" si="30">H61+G61</f>
        <v>0</v>
      </c>
      <c r="J61" s="101">
        <f t="shared" ref="J61:J73" si="31">E61+H61</f>
        <v>0</v>
      </c>
      <c r="K61" s="101">
        <f t="shared" ref="K61:K73" si="32">F61+G61</f>
        <v>0</v>
      </c>
    </row>
    <row r="62" spans="1:11" s="81" customFormat="1" ht="24" x14ac:dyDescent="0.2">
      <c r="A62" s="106" t="s">
        <v>176</v>
      </c>
      <c r="B62" s="109" t="s">
        <v>149</v>
      </c>
      <c r="C62" s="99">
        <v>5149360</v>
      </c>
      <c r="D62" s="112" t="s">
        <v>152</v>
      </c>
      <c r="E62" s="101">
        <v>0</v>
      </c>
      <c r="F62" s="101">
        <f t="shared" si="29"/>
        <v>0</v>
      </c>
      <c r="G62" s="101">
        <v>0</v>
      </c>
      <c r="H62" s="101"/>
      <c r="I62" s="101">
        <f t="shared" si="30"/>
        <v>0</v>
      </c>
      <c r="J62" s="101">
        <f t="shared" si="31"/>
        <v>0</v>
      </c>
      <c r="K62" s="101">
        <f t="shared" si="32"/>
        <v>0</v>
      </c>
    </row>
    <row r="63" spans="1:11" s="81" customFormat="1" ht="24" x14ac:dyDescent="0.2">
      <c r="A63" s="30" t="s">
        <v>177</v>
      </c>
      <c r="B63" s="78" t="s">
        <v>153</v>
      </c>
      <c r="C63" s="7">
        <v>5149652</v>
      </c>
      <c r="D63" s="82" t="s">
        <v>160</v>
      </c>
      <c r="E63" s="9">
        <v>7330.78</v>
      </c>
      <c r="F63" s="9">
        <f t="shared" si="29"/>
        <v>7330.78</v>
      </c>
      <c r="G63" s="9">
        <v>33758.5</v>
      </c>
      <c r="H63" s="9"/>
      <c r="I63" s="9">
        <f t="shared" si="30"/>
        <v>33758.5</v>
      </c>
      <c r="J63" s="9">
        <f t="shared" si="31"/>
        <v>7330.78</v>
      </c>
      <c r="K63" s="9">
        <f t="shared" si="32"/>
        <v>41089.279999999999</v>
      </c>
    </row>
    <row r="64" spans="1:11" s="81" customFormat="1" ht="24" x14ac:dyDescent="0.2">
      <c r="A64" s="30" t="s">
        <v>178</v>
      </c>
      <c r="B64" s="78" t="s">
        <v>154</v>
      </c>
      <c r="C64" s="7">
        <v>5149653</v>
      </c>
      <c r="D64" s="82" t="s">
        <v>161</v>
      </c>
      <c r="E64" s="9">
        <v>23483.67</v>
      </c>
      <c r="F64" s="9">
        <f t="shared" si="29"/>
        <v>23483.67</v>
      </c>
      <c r="G64" s="9">
        <v>104.94</v>
      </c>
      <c r="H64" s="9"/>
      <c r="I64" s="9">
        <f t="shared" si="30"/>
        <v>104.94</v>
      </c>
      <c r="J64" s="9">
        <f t="shared" si="31"/>
        <v>23483.67</v>
      </c>
      <c r="K64" s="9">
        <f t="shared" si="32"/>
        <v>23588.609999999997</v>
      </c>
    </row>
    <row r="65" spans="1:12" s="81" customFormat="1" ht="24" x14ac:dyDescent="0.2">
      <c r="A65" s="30" t="s">
        <v>179</v>
      </c>
      <c r="B65" s="78" t="s">
        <v>155</v>
      </c>
      <c r="C65" s="7">
        <v>5149654</v>
      </c>
      <c r="D65" s="82" t="s">
        <v>162</v>
      </c>
      <c r="E65" s="9">
        <v>27108.560000000001</v>
      </c>
      <c r="F65" s="9">
        <f t="shared" si="29"/>
        <v>27108.560000000001</v>
      </c>
      <c r="G65" s="9">
        <v>2288.61</v>
      </c>
      <c r="H65" s="9"/>
      <c r="I65" s="9">
        <f t="shared" si="30"/>
        <v>2288.61</v>
      </c>
      <c r="J65" s="9">
        <f t="shared" si="31"/>
        <v>27108.560000000001</v>
      </c>
      <c r="K65" s="9">
        <f t="shared" si="32"/>
        <v>29397.170000000002</v>
      </c>
    </row>
    <row r="66" spans="1:12" s="81" customFormat="1" ht="24" x14ac:dyDescent="0.2">
      <c r="A66" s="30" t="s">
        <v>180</v>
      </c>
      <c r="B66" s="78" t="s">
        <v>156</v>
      </c>
      <c r="C66" s="7">
        <v>5149655</v>
      </c>
      <c r="D66" s="82" t="s">
        <v>163</v>
      </c>
      <c r="E66" s="9">
        <v>32297.8</v>
      </c>
      <c r="F66" s="9">
        <f t="shared" si="29"/>
        <v>32297.8</v>
      </c>
      <c r="G66" s="9">
        <v>7706</v>
      </c>
      <c r="H66" s="9"/>
      <c r="I66" s="9">
        <f t="shared" si="30"/>
        <v>7706</v>
      </c>
      <c r="J66" s="9">
        <f t="shared" si="31"/>
        <v>32297.8</v>
      </c>
      <c r="K66" s="9">
        <f t="shared" si="32"/>
        <v>40003.800000000003</v>
      </c>
      <c r="L66" s="83"/>
    </row>
    <row r="67" spans="1:12" s="81" customFormat="1" ht="24" x14ac:dyDescent="0.2">
      <c r="A67" s="30" t="s">
        <v>181</v>
      </c>
      <c r="B67" s="78" t="s">
        <v>157</v>
      </c>
      <c r="C67" s="7">
        <v>5149656</v>
      </c>
      <c r="D67" s="82" t="s">
        <v>164</v>
      </c>
      <c r="E67" s="9">
        <v>43852.6</v>
      </c>
      <c r="F67" s="9">
        <f t="shared" si="29"/>
        <v>43852.6</v>
      </c>
      <c r="G67" s="9">
        <v>7193.8</v>
      </c>
      <c r="H67" s="9"/>
      <c r="I67" s="9">
        <f t="shared" si="30"/>
        <v>7193.8</v>
      </c>
      <c r="J67" s="9">
        <f t="shared" si="31"/>
        <v>43852.6</v>
      </c>
      <c r="K67" s="9">
        <f t="shared" si="32"/>
        <v>51046.400000000001</v>
      </c>
    </row>
    <row r="68" spans="1:12" s="81" customFormat="1" ht="24" x14ac:dyDescent="0.2">
      <c r="A68" s="30" t="s">
        <v>182</v>
      </c>
      <c r="B68" s="78" t="s">
        <v>158</v>
      </c>
      <c r="C68" s="7">
        <v>5149657</v>
      </c>
      <c r="D68" s="82" t="s">
        <v>165</v>
      </c>
      <c r="E68" s="9">
        <v>3750.01</v>
      </c>
      <c r="F68" s="9">
        <v>3750.01</v>
      </c>
      <c r="G68" s="9">
        <v>13429.89</v>
      </c>
      <c r="H68" s="9"/>
      <c r="I68" s="9">
        <f t="shared" si="30"/>
        <v>13429.89</v>
      </c>
      <c r="J68" s="9">
        <f t="shared" si="31"/>
        <v>3750.01</v>
      </c>
      <c r="K68" s="9">
        <f t="shared" si="32"/>
        <v>17179.900000000001</v>
      </c>
    </row>
    <row r="69" spans="1:12" s="81" customFormat="1" ht="24" x14ac:dyDescent="0.2">
      <c r="A69" s="30" t="s">
        <v>183</v>
      </c>
      <c r="B69" s="78" t="s">
        <v>159</v>
      </c>
      <c r="C69" s="7">
        <v>5149658</v>
      </c>
      <c r="D69" s="82" t="s">
        <v>166</v>
      </c>
      <c r="E69" s="9">
        <v>13903.58</v>
      </c>
      <c r="F69" s="9">
        <v>13903.58</v>
      </c>
      <c r="G69" s="9">
        <v>2386.29</v>
      </c>
      <c r="H69" s="9"/>
      <c r="I69" s="9">
        <f t="shared" si="30"/>
        <v>2386.29</v>
      </c>
      <c r="J69" s="9">
        <f t="shared" si="31"/>
        <v>13903.58</v>
      </c>
      <c r="K69" s="9">
        <f t="shared" si="32"/>
        <v>16289.869999999999</v>
      </c>
    </row>
    <row r="70" spans="1:12" s="81" customFormat="1" ht="24" x14ac:dyDescent="0.2">
      <c r="A70" s="30" t="s">
        <v>184</v>
      </c>
      <c r="B70" s="78" t="s">
        <v>167</v>
      </c>
      <c r="C70" s="7">
        <v>5149707</v>
      </c>
      <c r="D70" s="82" t="s">
        <v>117</v>
      </c>
      <c r="E70" s="9">
        <v>45614.74</v>
      </c>
      <c r="F70" s="9">
        <v>45614.74</v>
      </c>
      <c r="G70" s="9">
        <v>0</v>
      </c>
      <c r="H70" s="9"/>
      <c r="I70" s="9">
        <f t="shared" si="30"/>
        <v>0</v>
      </c>
      <c r="J70" s="9">
        <f t="shared" si="31"/>
        <v>45614.74</v>
      </c>
      <c r="K70" s="9">
        <f t="shared" si="32"/>
        <v>45614.74</v>
      </c>
    </row>
    <row r="71" spans="1:12" s="81" customFormat="1" ht="24" x14ac:dyDescent="0.2">
      <c r="A71" s="106" t="s">
        <v>185</v>
      </c>
      <c r="B71" s="109" t="s">
        <v>168</v>
      </c>
      <c r="C71" s="99">
        <v>5149589</v>
      </c>
      <c r="D71" s="110" t="s">
        <v>169</v>
      </c>
      <c r="E71" s="101">
        <v>0</v>
      </c>
      <c r="F71" s="101">
        <v>0</v>
      </c>
      <c r="G71" s="101">
        <v>0</v>
      </c>
      <c r="H71" s="101"/>
      <c r="I71" s="101">
        <f t="shared" si="30"/>
        <v>0</v>
      </c>
      <c r="J71" s="101">
        <f t="shared" si="31"/>
        <v>0</v>
      </c>
      <c r="K71" s="101">
        <f t="shared" si="32"/>
        <v>0</v>
      </c>
    </row>
    <row r="72" spans="1:12" s="81" customFormat="1" ht="36" x14ac:dyDescent="0.2">
      <c r="A72" s="30" t="s">
        <v>186</v>
      </c>
      <c r="B72" s="78" t="s">
        <v>170</v>
      </c>
      <c r="C72" s="7">
        <v>5149382</v>
      </c>
      <c r="D72" s="82" t="s">
        <v>172</v>
      </c>
      <c r="E72" s="9">
        <v>1600000</v>
      </c>
      <c r="F72" s="9">
        <f t="shared" ref="F72:F91" si="33">E72</f>
        <v>1600000</v>
      </c>
      <c r="G72" s="9">
        <v>0</v>
      </c>
      <c r="H72" s="9"/>
      <c r="I72" s="9">
        <f t="shared" si="30"/>
        <v>0</v>
      </c>
      <c r="J72" s="9">
        <f t="shared" si="31"/>
        <v>1600000</v>
      </c>
      <c r="K72" s="9">
        <f t="shared" si="32"/>
        <v>1600000</v>
      </c>
    </row>
    <row r="73" spans="1:12" s="81" customFormat="1" x14ac:dyDescent="0.2">
      <c r="A73" s="106" t="s">
        <v>187</v>
      </c>
      <c r="B73" s="109" t="s">
        <v>171</v>
      </c>
      <c r="C73" s="99">
        <v>5149722</v>
      </c>
      <c r="D73" s="110" t="s">
        <v>173</v>
      </c>
      <c r="E73" s="101">
        <v>0</v>
      </c>
      <c r="F73" s="101">
        <v>0</v>
      </c>
      <c r="G73" s="101">
        <v>0</v>
      </c>
      <c r="H73" s="101"/>
      <c r="I73" s="101">
        <f t="shared" si="30"/>
        <v>0</v>
      </c>
      <c r="J73" s="101">
        <f t="shared" si="31"/>
        <v>0</v>
      </c>
      <c r="K73" s="101">
        <f t="shared" si="32"/>
        <v>0</v>
      </c>
    </row>
    <row r="74" spans="1:12" s="81" customFormat="1" x14ac:dyDescent="0.2">
      <c r="A74" s="43" t="s">
        <v>144</v>
      </c>
      <c r="B74" s="13"/>
      <c r="C74" s="13"/>
      <c r="D74" s="13"/>
      <c r="E74" s="44">
        <f>SUM(E60:E73)</f>
        <v>1797341.74</v>
      </c>
      <c r="F74" s="44">
        <f>SUM(F60:F73)</f>
        <v>1797341.74</v>
      </c>
      <c r="G74" s="44">
        <f>SUM(G60:G73)</f>
        <v>66868.03</v>
      </c>
      <c r="H74" s="44">
        <f>SUM(H60:H73)</f>
        <v>0</v>
      </c>
      <c r="I74" s="44">
        <f>H74+G74</f>
        <v>66868.03</v>
      </c>
      <c r="J74" s="44">
        <f>SUM(J60:J73)</f>
        <v>1797341.74</v>
      </c>
      <c r="K74" s="44">
        <f>SUM(K60:K73)</f>
        <v>1864209.77</v>
      </c>
    </row>
    <row r="75" spans="1:12" s="81" customFormat="1" x14ac:dyDescent="0.2">
      <c r="A75" s="45" t="s">
        <v>195</v>
      </c>
      <c r="B75" s="46"/>
      <c r="C75" s="46"/>
      <c r="D75" s="46"/>
      <c r="E75" s="46"/>
      <c r="F75" s="47"/>
      <c r="G75" s="84"/>
      <c r="H75" s="84"/>
      <c r="I75" s="9"/>
      <c r="J75" s="9"/>
      <c r="K75" s="9"/>
    </row>
    <row r="76" spans="1:12" s="81" customFormat="1" ht="48" x14ac:dyDescent="0.2">
      <c r="A76" s="30" t="s">
        <v>196</v>
      </c>
      <c r="B76" s="78" t="s">
        <v>197</v>
      </c>
      <c r="C76" s="7">
        <v>5189922</v>
      </c>
      <c r="D76" s="82" t="s">
        <v>198</v>
      </c>
      <c r="E76" s="9">
        <v>25000</v>
      </c>
      <c r="F76" s="9">
        <v>25000</v>
      </c>
      <c r="G76" s="9">
        <v>0</v>
      </c>
      <c r="H76" s="9"/>
      <c r="I76" s="9">
        <f>H76+G76</f>
        <v>0</v>
      </c>
      <c r="J76" s="9">
        <f>E76+H76</f>
        <v>25000</v>
      </c>
      <c r="K76" s="9">
        <f>F76+G76</f>
        <v>25000</v>
      </c>
    </row>
    <row r="77" spans="1:12" s="81" customFormat="1" ht="36" x14ac:dyDescent="0.2">
      <c r="A77" s="30" t="s">
        <v>199</v>
      </c>
      <c r="B77" s="78" t="s">
        <v>200</v>
      </c>
      <c r="C77" s="7">
        <v>5198295</v>
      </c>
      <c r="D77" s="82" t="s">
        <v>201</v>
      </c>
      <c r="E77" s="9">
        <v>75000</v>
      </c>
      <c r="F77" s="9">
        <f t="shared" si="33"/>
        <v>75000</v>
      </c>
      <c r="G77" s="9">
        <v>0</v>
      </c>
      <c r="H77" s="9"/>
      <c r="I77" s="9">
        <f t="shared" ref="I77:I91" si="34">H77+G77</f>
        <v>0</v>
      </c>
      <c r="J77" s="9">
        <f t="shared" ref="J77:J91" si="35">E77+H77</f>
        <v>75000</v>
      </c>
      <c r="K77" s="9">
        <f t="shared" ref="K77:K91" si="36">F77+G77</f>
        <v>75000</v>
      </c>
    </row>
    <row r="78" spans="1:12" ht="60" x14ac:dyDescent="0.2">
      <c r="A78" s="30" t="s">
        <v>202</v>
      </c>
      <c r="B78" s="78" t="s">
        <v>204</v>
      </c>
      <c r="C78" s="7">
        <v>5189950</v>
      </c>
      <c r="D78" s="82" t="s">
        <v>203</v>
      </c>
      <c r="E78" s="9">
        <v>21368</v>
      </c>
      <c r="F78" s="9">
        <v>21368</v>
      </c>
      <c r="G78" s="9">
        <v>0</v>
      </c>
      <c r="H78" s="9"/>
      <c r="I78" s="9">
        <f t="shared" si="34"/>
        <v>0</v>
      </c>
      <c r="J78" s="9">
        <f t="shared" si="35"/>
        <v>21368</v>
      </c>
      <c r="K78" s="9">
        <f t="shared" si="36"/>
        <v>21368</v>
      </c>
    </row>
    <row r="79" spans="1:12" ht="36" x14ac:dyDescent="0.2">
      <c r="A79" s="30" t="s">
        <v>205</v>
      </c>
      <c r="B79" s="78" t="s">
        <v>204</v>
      </c>
      <c r="C79" s="7">
        <v>5189708</v>
      </c>
      <c r="D79" s="82" t="s">
        <v>206</v>
      </c>
      <c r="E79" s="9">
        <v>9845.6</v>
      </c>
      <c r="F79" s="9">
        <v>9845.6</v>
      </c>
      <c r="G79" s="9">
        <v>0</v>
      </c>
      <c r="H79" s="9"/>
      <c r="I79" s="9">
        <f t="shared" si="34"/>
        <v>0</v>
      </c>
      <c r="J79" s="9">
        <f t="shared" si="35"/>
        <v>9845.6</v>
      </c>
      <c r="K79" s="9">
        <f t="shared" si="36"/>
        <v>9845.6</v>
      </c>
    </row>
    <row r="80" spans="1:12" ht="48" x14ac:dyDescent="0.2">
      <c r="A80" s="30" t="s">
        <v>207</v>
      </c>
      <c r="B80" s="78" t="s">
        <v>204</v>
      </c>
      <c r="C80" s="7">
        <v>5200813</v>
      </c>
      <c r="D80" s="82" t="s">
        <v>208</v>
      </c>
      <c r="E80" s="9">
        <v>50000</v>
      </c>
      <c r="F80" s="9">
        <v>50000</v>
      </c>
      <c r="G80" s="9">
        <v>0</v>
      </c>
      <c r="H80" s="9"/>
      <c r="I80" s="9">
        <f t="shared" si="34"/>
        <v>0</v>
      </c>
      <c r="J80" s="9">
        <f t="shared" si="35"/>
        <v>50000</v>
      </c>
      <c r="K80" s="9">
        <f t="shared" si="36"/>
        <v>50000</v>
      </c>
    </row>
    <row r="81" spans="1:11" ht="36" x14ac:dyDescent="0.2">
      <c r="A81" s="30" t="s">
        <v>209</v>
      </c>
      <c r="B81" s="78" t="s">
        <v>210</v>
      </c>
      <c r="C81" s="7">
        <v>5190248</v>
      </c>
      <c r="D81" s="82" t="s">
        <v>211</v>
      </c>
      <c r="E81" s="9">
        <v>13000</v>
      </c>
      <c r="F81" s="9">
        <f t="shared" si="33"/>
        <v>13000</v>
      </c>
      <c r="G81" s="9">
        <v>0</v>
      </c>
      <c r="H81" s="9"/>
      <c r="I81" s="9">
        <f t="shared" si="34"/>
        <v>0</v>
      </c>
      <c r="J81" s="9">
        <f t="shared" si="35"/>
        <v>13000</v>
      </c>
      <c r="K81" s="9">
        <f t="shared" si="36"/>
        <v>13000</v>
      </c>
    </row>
    <row r="82" spans="1:11" ht="24" x14ac:dyDescent="0.2">
      <c r="A82" s="30" t="s">
        <v>212</v>
      </c>
      <c r="B82" s="78" t="s">
        <v>213</v>
      </c>
      <c r="C82" s="7">
        <v>5190344</v>
      </c>
      <c r="D82" s="82" t="s">
        <v>214</v>
      </c>
      <c r="E82" s="9">
        <v>7000</v>
      </c>
      <c r="F82" s="9">
        <f t="shared" si="33"/>
        <v>7000</v>
      </c>
      <c r="G82" s="9">
        <v>0</v>
      </c>
      <c r="H82" s="9"/>
      <c r="I82" s="9">
        <f t="shared" si="34"/>
        <v>0</v>
      </c>
      <c r="J82" s="9">
        <f t="shared" si="35"/>
        <v>7000</v>
      </c>
      <c r="K82" s="9">
        <f t="shared" si="36"/>
        <v>7000</v>
      </c>
    </row>
    <row r="83" spans="1:11" ht="48" x14ac:dyDescent="0.2">
      <c r="A83" s="30" t="s">
        <v>215</v>
      </c>
      <c r="B83" s="78" t="s">
        <v>204</v>
      </c>
      <c r="C83" s="7">
        <v>5190229</v>
      </c>
      <c r="D83" s="82" t="s">
        <v>216</v>
      </c>
      <c r="E83" s="9">
        <v>43083</v>
      </c>
      <c r="F83" s="9">
        <f t="shared" si="33"/>
        <v>43083</v>
      </c>
      <c r="G83" s="9">
        <v>0</v>
      </c>
      <c r="H83" s="9"/>
      <c r="I83" s="9">
        <f t="shared" si="34"/>
        <v>0</v>
      </c>
      <c r="J83" s="9">
        <f t="shared" si="35"/>
        <v>43083</v>
      </c>
      <c r="K83" s="9">
        <f t="shared" si="36"/>
        <v>43083</v>
      </c>
    </row>
    <row r="84" spans="1:11" ht="36" x14ac:dyDescent="0.2">
      <c r="A84" s="30" t="s">
        <v>217</v>
      </c>
      <c r="B84" s="78" t="s">
        <v>204</v>
      </c>
      <c r="C84" s="7">
        <v>5190217</v>
      </c>
      <c r="D84" s="82" t="s">
        <v>218</v>
      </c>
      <c r="E84" s="9">
        <v>101620</v>
      </c>
      <c r="F84" s="9">
        <f t="shared" si="33"/>
        <v>101620</v>
      </c>
      <c r="G84" s="9">
        <v>0</v>
      </c>
      <c r="H84" s="9"/>
      <c r="I84" s="9">
        <f t="shared" si="34"/>
        <v>0</v>
      </c>
      <c r="J84" s="9">
        <f t="shared" si="35"/>
        <v>101620</v>
      </c>
      <c r="K84" s="9">
        <f t="shared" si="36"/>
        <v>101620</v>
      </c>
    </row>
    <row r="85" spans="1:11" ht="24" x14ac:dyDescent="0.2">
      <c r="A85" s="30" t="s">
        <v>219</v>
      </c>
      <c r="B85" s="78" t="s">
        <v>204</v>
      </c>
      <c r="C85" s="7">
        <v>5200223</v>
      </c>
      <c r="D85" s="82" t="s">
        <v>220</v>
      </c>
      <c r="E85" s="9">
        <v>34983</v>
      </c>
      <c r="F85" s="9">
        <f t="shared" si="33"/>
        <v>34983</v>
      </c>
      <c r="G85" s="9">
        <v>0</v>
      </c>
      <c r="H85" s="9"/>
      <c r="I85" s="9">
        <f t="shared" si="34"/>
        <v>0</v>
      </c>
      <c r="J85" s="9">
        <f t="shared" si="35"/>
        <v>34983</v>
      </c>
      <c r="K85" s="9">
        <f t="shared" si="36"/>
        <v>34983</v>
      </c>
    </row>
    <row r="86" spans="1:11" ht="48" x14ac:dyDescent="0.2">
      <c r="A86" s="30" t="s">
        <v>221</v>
      </c>
      <c r="B86" s="78" t="s">
        <v>204</v>
      </c>
      <c r="C86" s="7">
        <v>5190356</v>
      </c>
      <c r="D86" s="82" t="s">
        <v>222</v>
      </c>
      <c r="E86" s="9">
        <v>45977.06</v>
      </c>
      <c r="F86" s="9">
        <f t="shared" si="33"/>
        <v>45977.06</v>
      </c>
      <c r="G86" s="9">
        <v>0</v>
      </c>
      <c r="H86" s="9"/>
      <c r="I86" s="9">
        <f t="shared" si="34"/>
        <v>0</v>
      </c>
      <c r="J86" s="9">
        <f t="shared" si="35"/>
        <v>45977.06</v>
      </c>
      <c r="K86" s="9">
        <f t="shared" si="36"/>
        <v>45977.06</v>
      </c>
    </row>
    <row r="87" spans="1:11" ht="24" x14ac:dyDescent="0.2">
      <c r="A87" s="30" t="s">
        <v>223</v>
      </c>
      <c r="B87" s="78" t="s">
        <v>204</v>
      </c>
      <c r="C87" s="7">
        <v>5190211</v>
      </c>
      <c r="D87" s="82" t="s">
        <v>224</v>
      </c>
      <c r="E87" s="9">
        <v>133376</v>
      </c>
      <c r="F87" s="9">
        <f t="shared" si="33"/>
        <v>133376</v>
      </c>
      <c r="G87" s="9">
        <v>0</v>
      </c>
      <c r="H87" s="9"/>
      <c r="I87" s="9">
        <f t="shared" si="34"/>
        <v>0</v>
      </c>
      <c r="J87" s="9">
        <f t="shared" si="35"/>
        <v>133376</v>
      </c>
      <c r="K87" s="9">
        <f t="shared" si="36"/>
        <v>133376</v>
      </c>
    </row>
    <row r="88" spans="1:11" ht="60" x14ac:dyDescent="0.2">
      <c r="A88" s="30" t="s">
        <v>225</v>
      </c>
      <c r="B88" s="78" t="s">
        <v>204</v>
      </c>
      <c r="C88" s="7">
        <v>5198130</v>
      </c>
      <c r="D88" s="82" t="s">
        <v>226</v>
      </c>
      <c r="E88" s="9">
        <v>22000</v>
      </c>
      <c r="F88" s="9">
        <v>22000</v>
      </c>
      <c r="G88" s="9">
        <v>0</v>
      </c>
      <c r="H88" s="9"/>
      <c r="I88" s="9">
        <f t="shared" si="34"/>
        <v>0</v>
      </c>
      <c r="J88" s="9">
        <f t="shared" si="35"/>
        <v>22000</v>
      </c>
      <c r="K88" s="9">
        <f t="shared" si="36"/>
        <v>22000</v>
      </c>
    </row>
    <row r="89" spans="1:11" ht="24" x14ac:dyDescent="0.2">
      <c r="A89" s="30" t="s">
        <v>227</v>
      </c>
      <c r="B89" s="78" t="s">
        <v>204</v>
      </c>
      <c r="C89" s="48">
        <v>5198127</v>
      </c>
      <c r="D89" s="82" t="s">
        <v>228</v>
      </c>
      <c r="E89" s="9">
        <v>32000</v>
      </c>
      <c r="F89" s="9">
        <v>32000</v>
      </c>
      <c r="G89" s="9">
        <v>0</v>
      </c>
      <c r="H89" s="9"/>
      <c r="I89" s="9">
        <f t="shared" si="34"/>
        <v>0</v>
      </c>
      <c r="J89" s="9">
        <f t="shared" si="35"/>
        <v>32000</v>
      </c>
      <c r="K89" s="9">
        <f t="shared" si="36"/>
        <v>32000</v>
      </c>
    </row>
    <row r="90" spans="1:11" ht="36" x14ac:dyDescent="0.2">
      <c r="A90" s="30" t="s">
        <v>229</v>
      </c>
      <c r="B90" s="78" t="s">
        <v>204</v>
      </c>
      <c r="C90" s="48">
        <v>5200008</v>
      </c>
      <c r="D90" s="82" t="s">
        <v>230</v>
      </c>
      <c r="E90" s="9">
        <v>15000</v>
      </c>
      <c r="F90" s="9">
        <v>15000</v>
      </c>
      <c r="G90" s="9">
        <v>0</v>
      </c>
      <c r="H90" s="9"/>
      <c r="I90" s="9">
        <f t="shared" si="34"/>
        <v>0</v>
      </c>
      <c r="J90" s="9">
        <f t="shared" si="35"/>
        <v>15000</v>
      </c>
      <c r="K90" s="9">
        <f t="shared" si="36"/>
        <v>15000</v>
      </c>
    </row>
    <row r="91" spans="1:11" ht="24" x14ac:dyDescent="0.2">
      <c r="A91" s="30" t="s">
        <v>231</v>
      </c>
      <c r="B91" s="78" t="s">
        <v>204</v>
      </c>
      <c r="C91" s="48">
        <v>5189952</v>
      </c>
      <c r="D91" s="82" t="s">
        <v>232</v>
      </c>
      <c r="E91" s="9">
        <v>110000</v>
      </c>
      <c r="F91" s="9">
        <f t="shared" si="33"/>
        <v>110000</v>
      </c>
      <c r="G91" s="9">
        <v>0</v>
      </c>
      <c r="H91" s="9"/>
      <c r="I91" s="9">
        <f t="shared" si="34"/>
        <v>0</v>
      </c>
      <c r="J91" s="9">
        <f t="shared" si="35"/>
        <v>110000</v>
      </c>
      <c r="K91" s="9">
        <f t="shared" si="36"/>
        <v>110000</v>
      </c>
    </row>
    <row r="92" spans="1:11" ht="22.5" customHeight="1" x14ac:dyDescent="0.2">
      <c r="A92" s="242" t="s">
        <v>233</v>
      </c>
      <c r="B92" s="243"/>
      <c r="C92" s="49"/>
      <c r="D92" s="13"/>
      <c r="E92" s="14">
        <f>SUM(E76:E91)</f>
        <v>739252.65999999992</v>
      </c>
      <c r="F92" s="14">
        <f>SUM(F76:F91)</f>
        <v>739252.65999999992</v>
      </c>
      <c r="G92" s="14">
        <f>SUM(G76:G91)</f>
        <v>0</v>
      </c>
      <c r="H92" s="14">
        <f>SUM(H76:H91)</f>
        <v>0</v>
      </c>
      <c r="I92" s="14">
        <f>H92+G92</f>
        <v>0</v>
      </c>
      <c r="J92" s="14">
        <f>SUM(J76:J91)</f>
        <v>739252.65999999992</v>
      </c>
      <c r="K92" s="14">
        <f>SUM(K76:K91)</f>
        <v>739252.65999999992</v>
      </c>
    </row>
    <row r="93" spans="1:11" x14ac:dyDescent="0.2">
      <c r="A93" s="50"/>
      <c r="B93" s="22"/>
      <c r="C93" s="22"/>
      <c r="D93" s="22"/>
      <c r="E93" s="23"/>
      <c r="F93" s="23"/>
      <c r="G93" s="81"/>
      <c r="H93" s="81"/>
      <c r="I93" s="9"/>
      <c r="J93" s="23"/>
    </row>
    <row r="94" spans="1:11" ht="12.75" customHeight="1" x14ac:dyDescent="0.2">
      <c r="A94" s="244" t="s">
        <v>24</v>
      </c>
      <c r="B94" s="244"/>
      <c r="C94" s="51"/>
      <c r="D94" s="52"/>
      <c r="E94" s="53">
        <f>SUM(E12+E28+E34+E37+E41+E44+E47+E54+E58+E74+E92)</f>
        <v>12363105.300000001</v>
      </c>
      <c r="F94" s="53">
        <f>SUM(F12+F28+F34+F37+F41+F44+F47+F54+F58+F74+F92)</f>
        <v>12363105.300000001</v>
      </c>
      <c r="G94" s="53">
        <f>SUM(G12+G28+G34+G37+G41+G44+G47+G54+G58+G74+G92)</f>
        <v>142374.9</v>
      </c>
      <c r="H94" s="53">
        <f>SUM(H12+H28+H34+H37+H41+H44+H47+H54+H58+H74+H92)</f>
        <v>0</v>
      </c>
      <c r="I94" s="53">
        <f>H94+G94</f>
        <v>142374.9</v>
      </c>
      <c r="J94" s="53">
        <f>SUM(J12+J28+J34+J37+J41+J44+J47+J54+J58+J74+J92)</f>
        <v>12363105.300000001</v>
      </c>
      <c r="K94" s="53">
        <f>SUM(K12+K28+K34+K37+K41+K44+K47+K54+K58+K74+K92)</f>
        <v>12505480.199999999</v>
      </c>
    </row>
    <row r="95" spans="1:11" x14ac:dyDescent="0.2">
      <c r="A95" s="231" t="s">
        <v>20</v>
      </c>
      <c r="B95" s="231"/>
      <c r="C95" s="54"/>
      <c r="D95" s="54"/>
      <c r="E95" s="54"/>
      <c r="F95" s="54"/>
      <c r="G95" s="54"/>
      <c r="H95" s="54"/>
      <c r="I95" s="54"/>
      <c r="J95" s="54"/>
      <c r="K95" s="54"/>
    </row>
    <row r="96" spans="1:11" x14ac:dyDescent="0.2">
      <c r="A96" s="6" t="s">
        <v>6</v>
      </c>
      <c r="B96" s="7" t="s">
        <v>7</v>
      </c>
      <c r="C96" s="7"/>
      <c r="D96" s="8"/>
      <c r="E96" s="9">
        <v>225000</v>
      </c>
      <c r="F96" s="9">
        <v>225000</v>
      </c>
      <c r="G96" s="9">
        <v>0</v>
      </c>
      <c r="H96" s="9">
        <v>0</v>
      </c>
      <c r="I96" s="9">
        <f t="shared" ref="I96:I110" si="37">H96+G96</f>
        <v>0</v>
      </c>
      <c r="J96" s="9">
        <v>225000</v>
      </c>
      <c r="K96" s="9">
        <v>225000</v>
      </c>
    </row>
    <row r="97" spans="1:11" x14ac:dyDescent="0.2">
      <c r="A97" s="6" t="s">
        <v>23</v>
      </c>
      <c r="B97" s="7" t="s">
        <v>39</v>
      </c>
      <c r="C97" s="7"/>
      <c r="D97" s="8"/>
      <c r="E97" s="9">
        <v>3200</v>
      </c>
      <c r="F97" s="9">
        <v>3200</v>
      </c>
      <c r="G97" s="9">
        <v>0</v>
      </c>
      <c r="H97" s="9">
        <v>0</v>
      </c>
      <c r="I97" s="9">
        <f t="shared" si="37"/>
        <v>0</v>
      </c>
      <c r="J97" s="9">
        <v>3200</v>
      </c>
      <c r="K97" s="9">
        <v>3200</v>
      </c>
    </row>
    <row r="98" spans="1:11" x14ac:dyDescent="0.2">
      <c r="A98" s="6" t="s">
        <v>8</v>
      </c>
      <c r="B98" s="7" t="s">
        <v>37</v>
      </c>
      <c r="C98" s="7"/>
      <c r="D98" s="8"/>
      <c r="E98" s="9">
        <v>5500</v>
      </c>
      <c r="F98" s="9">
        <v>5500</v>
      </c>
      <c r="G98" s="9">
        <v>0</v>
      </c>
      <c r="H98" s="9">
        <v>0</v>
      </c>
      <c r="I98" s="9">
        <f t="shared" si="37"/>
        <v>0</v>
      </c>
      <c r="J98" s="9">
        <v>5500</v>
      </c>
      <c r="K98" s="9">
        <v>5500</v>
      </c>
    </row>
    <row r="99" spans="1:11" x14ac:dyDescent="0.2">
      <c r="A99" s="6" t="s">
        <v>9</v>
      </c>
      <c r="B99" s="7" t="s">
        <v>38</v>
      </c>
      <c r="C99" s="7"/>
      <c r="D99" s="8"/>
      <c r="E99" s="9">
        <v>3200</v>
      </c>
      <c r="F99" s="9">
        <v>3200</v>
      </c>
      <c r="G99" s="9">
        <v>0</v>
      </c>
      <c r="H99" s="9">
        <v>0</v>
      </c>
      <c r="I99" s="9">
        <f t="shared" si="37"/>
        <v>0</v>
      </c>
      <c r="J99" s="9">
        <v>3200</v>
      </c>
      <c r="K99" s="9">
        <v>3200</v>
      </c>
    </row>
    <row r="100" spans="1:11" x14ac:dyDescent="0.2">
      <c r="A100" s="6" t="s">
        <v>10</v>
      </c>
      <c r="B100" s="7" t="s">
        <v>13</v>
      </c>
      <c r="C100" s="7"/>
      <c r="D100" s="8"/>
      <c r="E100" s="9">
        <v>0</v>
      </c>
      <c r="F100" s="9">
        <f t="shared" ref="F100:F102" si="38">E100-(E100*2/100)</f>
        <v>0</v>
      </c>
      <c r="G100" s="9">
        <v>0</v>
      </c>
      <c r="H100" s="9">
        <v>0</v>
      </c>
      <c r="I100" s="9">
        <f t="shared" si="37"/>
        <v>0</v>
      </c>
      <c r="J100" s="9">
        <v>0</v>
      </c>
      <c r="K100" s="9">
        <v>0</v>
      </c>
    </row>
    <row r="101" spans="1:11" x14ac:dyDescent="0.2">
      <c r="A101" s="6" t="s">
        <v>11</v>
      </c>
      <c r="B101" s="7" t="s">
        <v>14</v>
      </c>
      <c r="C101" s="7"/>
      <c r="D101" s="8"/>
      <c r="E101" s="9">
        <v>0</v>
      </c>
      <c r="F101" s="9">
        <f t="shared" si="38"/>
        <v>0</v>
      </c>
      <c r="G101" s="9">
        <v>0</v>
      </c>
      <c r="H101" s="9">
        <v>0</v>
      </c>
      <c r="I101" s="9">
        <f t="shared" si="37"/>
        <v>0</v>
      </c>
      <c r="J101" s="9">
        <v>0</v>
      </c>
      <c r="K101" s="9">
        <v>0</v>
      </c>
    </row>
    <row r="102" spans="1:11" x14ac:dyDescent="0.2">
      <c r="A102" s="6" t="s">
        <v>12</v>
      </c>
      <c r="B102" s="7" t="s">
        <v>15</v>
      </c>
      <c r="C102" s="7"/>
      <c r="D102" s="8"/>
      <c r="E102" s="9">
        <v>0</v>
      </c>
      <c r="F102" s="9">
        <f t="shared" si="38"/>
        <v>0</v>
      </c>
      <c r="G102" s="9">
        <v>0</v>
      </c>
      <c r="H102" s="9">
        <v>0</v>
      </c>
      <c r="I102" s="9">
        <f t="shared" si="37"/>
        <v>0</v>
      </c>
      <c r="J102" s="9">
        <v>0</v>
      </c>
      <c r="K102" s="9">
        <v>0</v>
      </c>
    </row>
    <row r="103" spans="1:11" x14ac:dyDescent="0.2">
      <c r="A103" s="6" t="s">
        <v>234</v>
      </c>
      <c r="B103" s="55" t="s">
        <v>235</v>
      </c>
      <c r="C103" s="7"/>
      <c r="D103" s="8"/>
      <c r="E103" s="9">
        <v>5500</v>
      </c>
      <c r="F103" s="9">
        <v>5500</v>
      </c>
      <c r="G103" s="9">
        <v>0</v>
      </c>
      <c r="H103" s="9">
        <v>0</v>
      </c>
      <c r="I103" s="9">
        <f t="shared" si="37"/>
        <v>0</v>
      </c>
      <c r="J103" s="9">
        <v>5500</v>
      </c>
      <c r="K103" s="9">
        <v>5500</v>
      </c>
    </row>
    <row r="104" spans="1:11" x14ac:dyDescent="0.2">
      <c r="A104" s="232" t="s">
        <v>16</v>
      </c>
      <c r="B104" s="232"/>
      <c r="C104" s="56"/>
      <c r="D104" s="57"/>
      <c r="E104" s="58">
        <f>SUM(E96:E103)</f>
        <v>242400</v>
      </c>
      <c r="F104" s="58">
        <f>SUM(F96:F103)</f>
        <v>242400</v>
      </c>
      <c r="G104" s="58">
        <f>SUM(G96:G103)</f>
        <v>0</v>
      </c>
      <c r="H104" s="58">
        <f>SUM(H96:H103)</f>
        <v>0</v>
      </c>
      <c r="I104" s="58">
        <f t="shared" si="37"/>
        <v>0</v>
      </c>
      <c r="J104" s="58">
        <f>SUM(J96:J103)</f>
        <v>242400</v>
      </c>
      <c r="K104" s="58">
        <f>SUM(K96:K103)</f>
        <v>242400</v>
      </c>
    </row>
    <row r="105" spans="1:11" ht="12.75" customHeight="1" x14ac:dyDescent="0.2">
      <c r="A105" s="255" t="s">
        <v>236</v>
      </c>
      <c r="B105" s="256"/>
      <c r="C105" s="88"/>
      <c r="D105" s="89"/>
      <c r="E105" s="90">
        <f>E94+E104</f>
        <v>12605505.300000001</v>
      </c>
      <c r="F105" s="90">
        <f>F94+F104</f>
        <v>12605505.300000001</v>
      </c>
      <c r="G105" s="90">
        <f>SUM(G94+G104)</f>
        <v>142374.9</v>
      </c>
      <c r="H105" s="90">
        <f>SUM(H94+H104)</f>
        <v>0</v>
      </c>
      <c r="I105" s="90">
        <f t="shared" si="37"/>
        <v>142374.9</v>
      </c>
      <c r="J105" s="90">
        <f>J94+J104</f>
        <v>12605505.300000001</v>
      </c>
      <c r="K105" s="90">
        <f>K94+K104</f>
        <v>12747880.199999999</v>
      </c>
    </row>
    <row r="106" spans="1:11" x14ac:dyDescent="0.2">
      <c r="B106" s="62"/>
      <c r="C106" s="62"/>
      <c r="D106" s="63" t="s">
        <v>97</v>
      </c>
      <c r="E106" s="91">
        <f>E12+E28+E34+E37+E41+E44</f>
        <v>200000</v>
      </c>
      <c r="F106" s="91">
        <f>F12+F28+F34+F37+F41+F44</f>
        <v>200000</v>
      </c>
      <c r="G106" s="91">
        <f>G12+G28+G34+G37+G41+G44</f>
        <v>6950.34</v>
      </c>
      <c r="H106" s="91">
        <f>H12+H28+H34+H37+H41+H44</f>
        <v>0</v>
      </c>
      <c r="I106" s="91">
        <f t="shared" si="37"/>
        <v>6950.34</v>
      </c>
      <c r="J106" s="91">
        <f>J12+J28+J34+J37+J41+J44</f>
        <v>200000</v>
      </c>
      <c r="K106" s="91">
        <f>K12+K28+K34+K37+K41+K44</f>
        <v>206950.34</v>
      </c>
    </row>
    <row r="107" spans="1:11" x14ac:dyDescent="0.2">
      <c r="B107" s="62"/>
      <c r="C107" s="62"/>
      <c r="D107" s="63" t="s">
        <v>145</v>
      </c>
      <c r="E107" s="64">
        <f>E74 + E92</f>
        <v>2536594.4</v>
      </c>
      <c r="F107" s="64">
        <f>F74 + F92</f>
        <v>2536594.4</v>
      </c>
      <c r="G107" s="64">
        <f>G74 + G92</f>
        <v>66868.03</v>
      </c>
      <c r="H107" s="64">
        <f>H74 + H92</f>
        <v>0</v>
      </c>
      <c r="I107" s="64">
        <f t="shared" si="37"/>
        <v>66868.03</v>
      </c>
      <c r="J107" s="64">
        <f>J74 + J92</f>
        <v>2536594.4</v>
      </c>
      <c r="K107" s="64">
        <f>K74 + K92</f>
        <v>2603462.4299999997</v>
      </c>
    </row>
    <row r="108" spans="1:11" x14ac:dyDescent="0.2">
      <c r="B108" s="62"/>
      <c r="C108" s="62"/>
      <c r="D108" s="63" t="s">
        <v>98</v>
      </c>
      <c r="E108" s="64">
        <f>E47+E54+E58</f>
        <v>9626510.9000000004</v>
      </c>
      <c r="F108" s="64">
        <f>F47+F54+F58</f>
        <v>9626510.9000000004</v>
      </c>
      <c r="G108" s="64">
        <f>G47+G54+G58</f>
        <v>68556.53</v>
      </c>
      <c r="H108" s="64">
        <f>H47+H54+H58</f>
        <v>0</v>
      </c>
      <c r="I108" s="64">
        <f t="shared" si="37"/>
        <v>68556.53</v>
      </c>
      <c r="J108" s="64">
        <f>J47+J54+J58</f>
        <v>9626510.9000000004</v>
      </c>
      <c r="K108" s="64">
        <f>K47+K54+K58</f>
        <v>9695067.4299999997</v>
      </c>
    </row>
    <row r="109" spans="1:11" x14ac:dyDescent="0.2">
      <c r="B109" s="62"/>
      <c r="C109" s="62"/>
      <c r="D109" s="63" t="s">
        <v>35</v>
      </c>
      <c r="E109" s="64">
        <f>SUM(E104)</f>
        <v>242400</v>
      </c>
      <c r="F109" s="64">
        <f>SUM(F104)</f>
        <v>242400</v>
      </c>
      <c r="G109" s="64">
        <f>SUM(G104)</f>
        <v>0</v>
      </c>
      <c r="H109" s="64">
        <f>SUM(H104)</f>
        <v>0</v>
      </c>
      <c r="I109" s="64">
        <f>H109+G109</f>
        <v>0</v>
      </c>
      <c r="J109" s="64">
        <f>SUM(J104)</f>
        <v>242400</v>
      </c>
      <c r="K109" s="64">
        <f>SUM(K104)</f>
        <v>242400</v>
      </c>
    </row>
    <row r="110" spans="1:11" x14ac:dyDescent="0.2">
      <c r="B110" s="65"/>
      <c r="C110" s="65"/>
      <c r="D110" s="66" t="s">
        <v>99</v>
      </c>
      <c r="E110" s="67">
        <f>SUM(E106:E109)</f>
        <v>12605505.300000001</v>
      </c>
      <c r="F110" s="67">
        <f>SUM(F106:F109)</f>
        <v>12605505.300000001</v>
      </c>
      <c r="G110" s="67">
        <f>SUM(G106:G109)</f>
        <v>142374.9</v>
      </c>
      <c r="H110" s="67">
        <f>SUM(H106:H109)</f>
        <v>0</v>
      </c>
      <c r="I110" s="67">
        <f t="shared" si="37"/>
        <v>142374.9</v>
      </c>
      <c r="J110" s="67">
        <f>SUM(J106:J109)</f>
        <v>12605505.300000001</v>
      </c>
      <c r="K110" s="67">
        <f>SUM(K106:K109)</f>
        <v>12747880.199999999</v>
      </c>
    </row>
    <row r="116" spans="8:9" x14ac:dyDescent="0.2">
      <c r="I116" s="85"/>
    </row>
    <row r="118" spans="8:9" x14ac:dyDescent="0.2">
      <c r="H118" s="85"/>
    </row>
  </sheetData>
  <mergeCells count="23">
    <mergeCell ref="A105:B105"/>
    <mergeCell ref="G48:H48"/>
    <mergeCell ref="G55:H55"/>
    <mergeCell ref="A104:B104"/>
    <mergeCell ref="A54:B54"/>
    <mergeCell ref="A55:B55"/>
    <mergeCell ref="E55:F55"/>
    <mergeCell ref="A58:B58"/>
    <mergeCell ref="A94:B94"/>
    <mergeCell ref="A95:B95"/>
    <mergeCell ref="A92:B92"/>
    <mergeCell ref="A59:F59"/>
    <mergeCell ref="E48:F48"/>
    <mergeCell ref="A48:B48"/>
    <mergeCell ref="A2:B2"/>
    <mergeCell ref="A45:B45"/>
    <mergeCell ref="A47:B47"/>
    <mergeCell ref="A13:B13"/>
    <mergeCell ref="A29:B29"/>
    <mergeCell ref="A35:B35"/>
    <mergeCell ref="A38:B38"/>
    <mergeCell ref="A42:B42"/>
    <mergeCell ref="A44:B44"/>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8"/>
  <sheetViews>
    <sheetView topLeftCell="C1" zoomScale="90" zoomScaleNormal="90" workbookViewId="0">
      <pane ySplit="1" topLeftCell="A2" activePane="bottomLeft" state="frozen"/>
      <selection activeCell="AH138" sqref="AH138"/>
      <selection pane="bottomLeft" activeCell="AH138" sqref="AH138"/>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7.140625" style="79" customWidth="1"/>
    <col min="18" max="18" width="16.7109375" style="79" customWidth="1"/>
    <col min="19" max="16384" width="9.140625" style="79"/>
  </cols>
  <sheetData>
    <row r="1" spans="1:16"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69" t="s">
        <v>190</v>
      </c>
      <c r="N1" s="69" t="s">
        <v>191</v>
      </c>
      <c r="O1" s="70" t="s">
        <v>252</v>
      </c>
      <c r="P1" s="70" t="s">
        <v>253</v>
      </c>
    </row>
    <row r="2" spans="1:16" x14ac:dyDescent="0.2">
      <c r="A2" s="247" t="s">
        <v>1</v>
      </c>
      <c r="B2" s="248"/>
      <c r="C2" s="5"/>
      <c r="D2" s="5"/>
      <c r="E2" s="5"/>
      <c r="F2" s="5"/>
      <c r="G2" s="5"/>
      <c r="H2" s="5"/>
      <c r="I2" s="5"/>
      <c r="J2" s="5"/>
      <c r="K2" s="5"/>
      <c r="L2" s="5"/>
      <c r="M2" s="5"/>
      <c r="N2" s="5"/>
      <c r="O2" s="5"/>
      <c r="P2" s="5"/>
    </row>
    <row r="3" spans="1:16"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16">
        <f>K3+L3</f>
        <v>0</v>
      </c>
    </row>
    <row r="4" spans="1:16"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16">
        <f t="shared" ref="P4:P11" si="2">K4+L4</f>
        <v>0</v>
      </c>
    </row>
    <row r="5" spans="1:16"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16">
        <f t="shared" si="2"/>
        <v>0</v>
      </c>
    </row>
    <row r="6" spans="1:16"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16">
        <f t="shared" si="2"/>
        <v>0</v>
      </c>
    </row>
    <row r="7" spans="1:16"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16">
        <f t="shared" si="2"/>
        <v>0</v>
      </c>
    </row>
    <row r="8" spans="1:16"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16">
        <f t="shared" si="2"/>
        <v>0</v>
      </c>
    </row>
    <row r="9" spans="1:16"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16">
        <f t="shared" si="2"/>
        <v>0</v>
      </c>
    </row>
    <row r="10" spans="1:16"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16">
        <f t="shared" si="2"/>
        <v>0</v>
      </c>
    </row>
    <row r="11" spans="1:16"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16">
        <f t="shared" si="2"/>
        <v>0</v>
      </c>
    </row>
    <row r="12" spans="1:16"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3">SUM(L3:L11)</f>
        <v>0</v>
      </c>
      <c r="M12" s="14">
        <f>SUM(M3:M11)</f>
        <v>0</v>
      </c>
      <c r="N12" s="71">
        <f>M12+L12</f>
        <v>0</v>
      </c>
      <c r="O12" s="14">
        <f>J12+M12</f>
        <v>0</v>
      </c>
      <c r="P12" s="14">
        <f t="shared" ref="P12" si="4">SUM(P3:P11)</f>
        <v>0</v>
      </c>
    </row>
    <row r="13" spans="1:16" x14ac:dyDescent="0.2">
      <c r="A13" s="247" t="s">
        <v>25</v>
      </c>
      <c r="B13" s="248"/>
      <c r="C13" s="5"/>
      <c r="D13" s="5"/>
      <c r="E13" s="5"/>
      <c r="F13" s="5"/>
      <c r="G13" s="5"/>
      <c r="H13" s="5"/>
      <c r="I13" s="5"/>
      <c r="J13" s="5"/>
      <c r="K13" s="5"/>
      <c r="L13" s="5"/>
      <c r="M13" s="5"/>
      <c r="N13" s="5"/>
      <c r="O13" s="5"/>
      <c r="P13" s="5"/>
    </row>
    <row r="14" spans="1:16"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16">
        <f>K14+L14</f>
        <v>0</v>
      </c>
    </row>
    <row r="15" spans="1:16" ht="36" x14ac:dyDescent="0.2">
      <c r="A15" s="115" t="s">
        <v>28</v>
      </c>
      <c r="B15" s="115" t="s">
        <v>247</v>
      </c>
      <c r="C15" s="115">
        <v>5149359</v>
      </c>
      <c r="D15" s="115"/>
      <c r="E15" s="115" t="s">
        <v>107</v>
      </c>
      <c r="F15" s="116">
        <v>0</v>
      </c>
      <c r="G15" s="116">
        <f t="shared" ref="G15:G27" si="5">F15</f>
        <v>0</v>
      </c>
      <c r="H15" s="116">
        <v>0</v>
      </c>
      <c r="I15" s="116">
        <v>0</v>
      </c>
      <c r="J15" s="116">
        <v>0</v>
      </c>
      <c r="K15" s="116">
        <v>0</v>
      </c>
      <c r="L15" s="116">
        <v>0</v>
      </c>
      <c r="M15" s="116">
        <v>0</v>
      </c>
      <c r="N15" s="116">
        <v>0</v>
      </c>
      <c r="O15" s="116">
        <f t="shared" ref="O15:O27" si="6">J15+M15</f>
        <v>0</v>
      </c>
      <c r="P15" s="116">
        <f t="shared" ref="P15:P27" si="7">K15+L15</f>
        <v>0</v>
      </c>
    </row>
    <row r="16" spans="1:16" ht="48" x14ac:dyDescent="0.2">
      <c r="A16" s="115" t="s">
        <v>29</v>
      </c>
      <c r="B16" s="115" t="s">
        <v>248</v>
      </c>
      <c r="C16" s="115">
        <v>5149360</v>
      </c>
      <c r="D16" s="115"/>
      <c r="E16" s="115" t="s">
        <v>108</v>
      </c>
      <c r="F16" s="116">
        <v>0</v>
      </c>
      <c r="G16" s="116">
        <f t="shared" si="5"/>
        <v>0</v>
      </c>
      <c r="H16" s="116">
        <v>0</v>
      </c>
      <c r="I16" s="116">
        <v>0</v>
      </c>
      <c r="J16" s="116">
        <v>0</v>
      </c>
      <c r="K16" s="116">
        <v>0</v>
      </c>
      <c r="L16" s="116">
        <v>0</v>
      </c>
      <c r="M16" s="116">
        <v>0</v>
      </c>
      <c r="N16" s="116">
        <v>0</v>
      </c>
      <c r="O16" s="116">
        <f t="shared" si="6"/>
        <v>0</v>
      </c>
      <c r="P16" s="116">
        <f t="shared" si="7"/>
        <v>0</v>
      </c>
    </row>
    <row r="17" spans="1:16" ht="36" x14ac:dyDescent="0.2">
      <c r="A17" s="6" t="s">
        <v>30</v>
      </c>
      <c r="B17" s="8" t="s">
        <v>242</v>
      </c>
      <c r="C17" s="8"/>
      <c r="D17" s="8"/>
      <c r="E17" s="8" t="s">
        <v>109</v>
      </c>
      <c r="F17" s="9">
        <v>0</v>
      </c>
      <c r="G17" s="9">
        <f t="shared" si="5"/>
        <v>0</v>
      </c>
      <c r="H17" s="9">
        <v>6950.33</v>
      </c>
      <c r="I17" s="9"/>
      <c r="J17" s="9">
        <f t="shared" ref="J17:J27" si="8">I17+H17</f>
        <v>6950.33</v>
      </c>
      <c r="K17" s="9">
        <f t="shared" ref="K17:K27" si="9">F17+I17</f>
        <v>0</v>
      </c>
      <c r="L17" s="9">
        <f t="shared" ref="L17:L27" si="10">G17+H17</f>
        <v>6950.33</v>
      </c>
      <c r="M17" s="9">
        <v>0</v>
      </c>
      <c r="N17" s="9">
        <f>M17+H17</f>
        <v>6950.33</v>
      </c>
      <c r="O17" s="9">
        <f>M17-I17</f>
        <v>0</v>
      </c>
      <c r="P17" s="9">
        <f>N17-L17</f>
        <v>0</v>
      </c>
    </row>
    <row r="18" spans="1:16" ht="36" x14ac:dyDescent="0.2">
      <c r="A18" s="115" t="s">
        <v>31</v>
      </c>
      <c r="B18" s="115" t="s">
        <v>249</v>
      </c>
      <c r="C18" s="115"/>
      <c r="D18" s="115"/>
      <c r="E18" s="115" t="s">
        <v>110</v>
      </c>
      <c r="F18" s="116">
        <v>0</v>
      </c>
      <c r="G18" s="116">
        <f t="shared" si="5"/>
        <v>0</v>
      </c>
      <c r="H18" s="116">
        <v>0</v>
      </c>
      <c r="I18" s="116">
        <v>0</v>
      </c>
      <c r="J18" s="116">
        <v>0</v>
      </c>
      <c r="K18" s="116">
        <v>0</v>
      </c>
      <c r="L18" s="116">
        <v>0</v>
      </c>
      <c r="M18" s="116">
        <v>0</v>
      </c>
      <c r="N18" s="116">
        <v>0</v>
      </c>
      <c r="O18" s="116">
        <f t="shared" si="6"/>
        <v>0</v>
      </c>
      <c r="P18" s="116">
        <f t="shared" si="7"/>
        <v>0</v>
      </c>
    </row>
    <row r="19" spans="1:16" ht="36" x14ac:dyDescent="0.2">
      <c r="A19" s="115" t="s">
        <v>32</v>
      </c>
      <c r="B19" s="115" t="s">
        <v>250</v>
      </c>
      <c r="C19" s="115"/>
      <c r="D19" s="115"/>
      <c r="E19" s="115" t="s">
        <v>111</v>
      </c>
      <c r="F19" s="116">
        <v>0</v>
      </c>
      <c r="G19" s="116">
        <f t="shared" si="5"/>
        <v>0</v>
      </c>
      <c r="H19" s="116">
        <v>0</v>
      </c>
      <c r="I19" s="116"/>
      <c r="J19" s="116">
        <f t="shared" si="8"/>
        <v>0</v>
      </c>
      <c r="K19" s="116">
        <f t="shared" si="9"/>
        <v>0</v>
      </c>
      <c r="L19" s="116">
        <f t="shared" si="10"/>
        <v>0</v>
      </c>
      <c r="M19" s="116">
        <v>0</v>
      </c>
      <c r="N19" s="116">
        <v>0</v>
      </c>
      <c r="O19" s="116">
        <f t="shared" si="6"/>
        <v>0</v>
      </c>
      <c r="P19" s="116">
        <f t="shared" si="7"/>
        <v>0</v>
      </c>
    </row>
    <row r="20" spans="1:16" ht="36" x14ac:dyDescent="0.2">
      <c r="A20" s="115" t="s">
        <v>33</v>
      </c>
      <c r="B20" s="115" t="s">
        <v>251</v>
      </c>
      <c r="C20" s="115"/>
      <c r="D20" s="115"/>
      <c r="E20" s="115" t="s">
        <v>112</v>
      </c>
      <c r="F20" s="116">
        <v>0</v>
      </c>
      <c r="G20" s="116">
        <f t="shared" si="5"/>
        <v>0</v>
      </c>
      <c r="H20" s="116">
        <v>0</v>
      </c>
      <c r="I20" s="116"/>
      <c r="J20" s="116">
        <f t="shared" si="8"/>
        <v>0</v>
      </c>
      <c r="K20" s="116">
        <f t="shared" si="9"/>
        <v>0</v>
      </c>
      <c r="L20" s="116">
        <f t="shared" si="10"/>
        <v>0</v>
      </c>
      <c r="M20" s="116">
        <v>0</v>
      </c>
      <c r="N20" s="116">
        <v>0</v>
      </c>
      <c r="O20" s="116">
        <f t="shared" si="6"/>
        <v>0</v>
      </c>
      <c r="P20" s="116">
        <f t="shared" si="7"/>
        <v>0</v>
      </c>
    </row>
    <row r="21" spans="1:16" x14ac:dyDescent="0.2">
      <c r="A21" s="115" t="s">
        <v>73</v>
      </c>
      <c r="B21" s="115" t="s">
        <v>60</v>
      </c>
      <c r="C21" s="115">
        <v>5149652</v>
      </c>
      <c r="D21" s="115"/>
      <c r="E21" s="115" t="s">
        <v>106</v>
      </c>
      <c r="F21" s="116">
        <v>0</v>
      </c>
      <c r="G21" s="116">
        <f t="shared" si="5"/>
        <v>0</v>
      </c>
      <c r="H21" s="116">
        <v>0</v>
      </c>
      <c r="I21" s="116"/>
      <c r="J21" s="116">
        <f t="shared" si="8"/>
        <v>0</v>
      </c>
      <c r="K21" s="116">
        <f t="shared" si="9"/>
        <v>0</v>
      </c>
      <c r="L21" s="116">
        <f t="shared" si="10"/>
        <v>0</v>
      </c>
      <c r="M21" s="116">
        <v>0</v>
      </c>
      <c r="N21" s="116">
        <v>0</v>
      </c>
      <c r="O21" s="116">
        <f t="shared" si="6"/>
        <v>0</v>
      </c>
      <c r="P21" s="116">
        <f t="shared" si="7"/>
        <v>0</v>
      </c>
    </row>
    <row r="22" spans="1:16" x14ac:dyDescent="0.2">
      <c r="A22" s="115" t="s">
        <v>74</v>
      </c>
      <c r="B22" s="115" t="s">
        <v>61</v>
      </c>
      <c r="C22" s="115">
        <v>5149653</v>
      </c>
      <c r="D22" s="115"/>
      <c r="E22" s="115" t="s">
        <v>107</v>
      </c>
      <c r="F22" s="116">
        <v>0</v>
      </c>
      <c r="G22" s="116">
        <f t="shared" si="5"/>
        <v>0</v>
      </c>
      <c r="H22" s="116">
        <v>0</v>
      </c>
      <c r="I22" s="116"/>
      <c r="J22" s="116">
        <f t="shared" si="8"/>
        <v>0</v>
      </c>
      <c r="K22" s="116">
        <f t="shared" si="9"/>
        <v>0</v>
      </c>
      <c r="L22" s="116">
        <f t="shared" si="10"/>
        <v>0</v>
      </c>
      <c r="M22" s="116">
        <v>0</v>
      </c>
      <c r="N22" s="116">
        <v>0</v>
      </c>
      <c r="O22" s="116">
        <f t="shared" si="6"/>
        <v>0</v>
      </c>
      <c r="P22" s="116">
        <f t="shared" si="7"/>
        <v>0</v>
      </c>
    </row>
    <row r="23" spans="1:16" x14ac:dyDescent="0.2">
      <c r="A23" s="115" t="s">
        <v>75</v>
      </c>
      <c r="B23" s="115" t="s">
        <v>62</v>
      </c>
      <c r="C23" s="115">
        <v>5149654</v>
      </c>
      <c r="D23" s="115"/>
      <c r="E23" s="115" t="s">
        <v>108</v>
      </c>
      <c r="F23" s="116">
        <v>0</v>
      </c>
      <c r="G23" s="116">
        <f t="shared" si="5"/>
        <v>0</v>
      </c>
      <c r="H23" s="116">
        <v>0</v>
      </c>
      <c r="I23" s="116"/>
      <c r="J23" s="116">
        <f t="shared" si="8"/>
        <v>0</v>
      </c>
      <c r="K23" s="116">
        <f t="shared" si="9"/>
        <v>0</v>
      </c>
      <c r="L23" s="116">
        <f t="shared" si="10"/>
        <v>0</v>
      </c>
      <c r="M23" s="116">
        <v>0</v>
      </c>
      <c r="N23" s="116">
        <v>0</v>
      </c>
      <c r="O23" s="116">
        <f t="shared" si="6"/>
        <v>0</v>
      </c>
      <c r="P23" s="116">
        <f t="shared" si="7"/>
        <v>0</v>
      </c>
    </row>
    <row r="24" spans="1:16" x14ac:dyDescent="0.2">
      <c r="A24" s="115" t="s">
        <v>76</v>
      </c>
      <c r="B24" s="115" t="s">
        <v>63</v>
      </c>
      <c r="C24" s="115">
        <v>5149655</v>
      </c>
      <c r="D24" s="115"/>
      <c r="E24" s="115" t="s">
        <v>109</v>
      </c>
      <c r="F24" s="116">
        <v>0</v>
      </c>
      <c r="G24" s="116">
        <f t="shared" si="5"/>
        <v>0</v>
      </c>
      <c r="H24" s="120">
        <v>0.01</v>
      </c>
      <c r="I24" s="116"/>
      <c r="J24" s="120">
        <f t="shared" si="8"/>
        <v>0.01</v>
      </c>
      <c r="K24" s="120">
        <f t="shared" si="9"/>
        <v>0</v>
      </c>
      <c r="L24" s="120">
        <f t="shared" si="10"/>
        <v>0.01</v>
      </c>
      <c r="M24" s="120">
        <v>0</v>
      </c>
      <c r="N24" s="120">
        <f>M24+H24</f>
        <v>0.01</v>
      </c>
      <c r="O24" s="120">
        <f>M24-K24</f>
        <v>0</v>
      </c>
      <c r="P24" s="120">
        <f>N24-L24</f>
        <v>0</v>
      </c>
    </row>
    <row r="25" spans="1:16" x14ac:dyDescent="0.2">
      <c r="A25" s="115" t="s">
        <v>77</v>
      </c>
      <c r="B25" s="115" t="s">
        <v>64</v>
      </c>
      <c r="C25" s="115">
        <v>5149656</v>
      </c>
      <c r="D25" s="115"/>
      <c r="E25" s="115" t="s">
        <v>110</v>
      </c>
      <c r="F25" s="116">
        <v>0</v>
      </c>
      <c r="G25" s="116">
        <f t="shared" si="5"/>
        <v>0</v>
      </c>
      <c r="H25" s="116">
        <v>0</v>
      </c>
      <c r="I25" s="116"/>
      <c r="J25" s="116">
        <f t="shared" si="8"/>
        <v>0</v>
      </c>
      <c r="K25" s="116">
        <f t="shared" si="9"/>
        <v>0</v>
      </c>
      <c r="L25" s="116">
        <f t="shared" si="10"/>
        <v>0</v>
      </c>
      <c r="M25" s="116">
        <v>0</v>
      </c>
      <c r="N25" s="116">
        <v>0</v>
      </c>
      <c r="O25" s="116">
        <f t="shared" si="6"/>
        <v>0</v>
      </c>
      <c r="P25" s="116">
        <f t="shared" si="7"/>
        <v>0</v>
      </c>
    </row>
    <row r="26" spans="1:16" x14ac:dyDescent="0.2">
      <c r="A26" s="115" t="s">
        <v>78</v>
      </c>
      <c r="B26" s="115" t="s">
        <v>65</v>
      </c>
      <c r="C26" s="115">
        <v>5149657</v>
      </c>
      <c r="D26" s="115"/>
      <c r="E26" s="115" t="s">
        <v>111</v>
      </c>
      <c r="F26" s="116">
        <v>0</v>
      </c>
      <c r="G26" s="116">
        <f t="shared" si="5"/>
        <v>0</v>
      </c>
      <c r="H26" s="116">
        <v>0</v>
      </c>
      <c r="I26" s="116"/>
      <c r="J26" s="116">
        <f t="shared" si="8"/>
        <v>0</v>
      </c>
      <c r="K26" s="116">
        <f t="shared" si="9"/>
        <v>0</v>
      </c>
      <c r="L26" s="116">
        <f t="shared" si="10"/>
        <v>0</v>
      </c>
      <c r="M26" s="116">
        <v>0</v>
      </c>
      <c r="N26" s="116">
        <v>0</v>
      </c>
      <c r="O26" s="116">
        <f t="shared" si="6"/>
        <v>0</v>
      </c>
      <c r="P26" s="116">
        <f t="shared" si="7"/>
        <v>0</v>
      </c>
    </row>
    <row r="27" spans="1:16" x14ac:dyDescent="0.2">
      <c r="A27" s="115" t="s">
        <v>79</v>
      </c>
      <c r="B27" s="115" t="s">
        <v>66</v>
      </c>
      <c r="C27" s="115">
        <v>5149658</v>
      </c>
      <c r="D27" s="115"/>
      <c r="E27" s="115" t="s">
        <v>112</v>
      </c>
      <c r="F27" s="116">
        <v>0</v>
      </c>
      <c r="G27" s="116">
        <f t="shared" si="5"/>
        <v>0</v>
      </c>
      <c r="H27" s="116">
        <v>0</v>
      </c>
      <c r="I27" s="116"/>
      <c r="J27" s="116">
        <f t="shared" si="8"/>
        <v>0</v>
      </c>
      <c r="K27" s="116">
        <f t="shared" si="9"/>
        <v>0</v>
      </c>
      <c r="L27" s="116">
        <f t="shared" si="10"/>
        <v>0</v>
      </c>
      <c r="M27" s="116">
        <v>0</v>
      </c>
      <c r="N27" s="116">
        <v>0</v>
      </c>
      <c r="O27" s="116">
        <f t="shared" si="6"/>
        <v>0</v>
      </c>
      <c r="P27" s="116">
        <f t="shared" si="7"/>
        <v>0</v>
      </c>
    </row>
    <row r="28" spans="1:16" s="81" customFormat="1" x14ac:dyDescent="0.2">
      <c r="A28" s="13" t="s">
        <v>26</v>
      </c>
      <c r="B28" s="13"/>
      <c r="C28" s="13"/>
      <c r="D28" s="13"/>
      <c r="E28" s="13"/>
      <c r="F28" s="14">
        <f>SUM(F14:F27)</f>
        <v>0</v>
      </c>
      <c r="G28" s="14">
        <f>SUM(G14:G27)</f>
        <v>0</v>
      </c>
      <c r="H28" s="71">
        <f>SUM(H14:H27)</f>
        <v>6950.34</v>
      </c>
      <c r="I28" s="14">
        <f>SUM(I14:I27)</f>
        <v>0</v>
      </c>
      <c r="J28" s="71">
        <f t="shared" ref="J28" si="11">F28+H28</f>
        <v>6950.34</v>
      </c>
      <c r="K28" s="14">
        <f>F28+I28</f>
        <v>0</v>
      </c>
      <c r="L28" s="14">
        <f>SUM(L14:L27)</f>
        <v>6950.34</v>
      </c>
      <c r="M28" s="14">
        <f>SUM(M14:M27)</f>
        <v>0</v>
      </c>
      <c r="N28" s="71">
        <f>SUM(N14:N27)</f>
        <v>6950.34</v>
      </c>
      <c r="O28" s="14">
        <f>SUM(O14:O27)</f>
        <v>0</v>
      </c>
      <c r="P28" s="14">
        <f>SUM(P14:P27)</f>
        <v>0</v>
      </c>
    </row>
    <row r="29" spans="1:16" ht="18" customHeight="1" x14ac:dyDescent="0.2">
      <c r="A29" s="249" t="s">
        <v>2</v>
      </c>
      <c r="B29" s="250"/>
      <c r="C29" s="16"/>
      <c r="D29" s="16"/>
      <c r="E29" s="16"/>
      <c r="F29" s="16"/>
      <c r="G29" s="16"/>
      <c r="H29" s="16"/>
      <c r="I29" s="16"/>
      <c r="J29" s="16"/>
      <c r="K29" s="16"/>
      <c r="L29" s="16"/>
      <c r="M29" s="16"/>
      <c r="N29" s="16"/>
      <c r="O29" s="16"/>
      <c r="P29" s="16"/>
    </row>
    <row r="30" spans="1:16"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16">
        <f>K30+L30</f>
        <v>0</v>
      </c>
    </row>
    <row r="31" spans="1:16" ht="24" x14ac:dyDescent="0.2">
      <c r="A31" s="115" t="s">
        <v>3</v>
      </c>
      <c r="B31" s="115" t="s">
        <v>56</v>
      </c>
      <c r="C31" s="115"/>
      <c r="D31" s="115"/>
      <c r="E31" s="115" t="s">
        <v>114</v>
      </c>
      <c r="F31" s="116">
        <v>0</v>
      </c>
      <c r="G31" s="116">
        <f t="shared" ref="G31:G33" si="12">F31</f>
        <v>0</v>
      </c>
      <c r="H31" s="116">
        <v>0</v>
      </c>
      <c r="I31" s="116"/>
      <c r="J31" s="116">
        <f t="shared" ref="J31:J33" si="13">I31+H31</f>
        <v>0</v>
      </c>
      <c r="K31" s="116">
        <f t="shared" ref="K31:K33" si="14">F31+I31</f>
        <v>0</v>
      </c>
      <c r="L31" s="116">
        <f t="shared" ref="L31:L33" si="15">G31+H31</f>
        <v>0</v>
      </c>
      <c r="M31" s="116">
        <v>0</v>
      </c>
      <c r="N31" s="116">
        <v>0</v>
      </c>
      <c r="O31" s="116">
        <f t="shared" ref="O31:O33" si="16">J31+M31</f>
        <v>0</v>
      </c>
      <c r="P31" s="116">
        <f t="shared" ref="P31:P33" si="17">K31+L31</f>
        <v>0</v>
      </c>
    </row>
    <row r="32" spans="1:16" ht="36" x14ac:dyDescent="0.2">
      <c r="A32" s="115" t="s">
        <v>4</v>
      </c>
      <c r="B32" s="115" t="s">
        <v>67</v>
      </c>
      <c r="C32" s="115"/>
      <c r="D32" s="115"/>
      <c r="E32" s="115" t="s">
        <v>115</v>
      </c>
      <c r="F32" s="116">
        <v>0</v>
      </c>
      <c r="G32" s="116">
        <f t="shared" si="12"/>
        <v>0</v>
      </c>
      <c r="H32" s="116">
        <v>0</v>
      </c>
      <c r="I32" s="116"/>
      <c r="J32" s="116">
        <f t="shared" si="13"/>
        <v>0</v>
      </c>
      <c r="K32" s="116">
        <f t="shared" si="14"/>
        <v>0</v>
      </c>
      <c r="L32" s="116">
        <f t="shared" si="15"/>
        <v>0</v>
      </c>
      <c r="M32" s="116">
        <v>0</v>
      </c>
      <c r="N32" s="116">
        <v>0</v>
      </c>
      <c r="O32" s="116">
        <f t="shared" si="16"/>
        <v>0</v>
      </c>
      <c r="P32" s="116">
        <f t="shared" si="17"/>
        <v>0</v>
      </c>
    </row>
    <row r="33" spans="1:16" ht="24" x14ac:dyDescent="0.2">
      <c r="A33" s="115" t="s">
        <v>5</v>
      </c>
      <c r="B33" s="115" t="s">
        <v>68</v>
      </c>
      <c r="C33" s="115"/>
      <c r="D33" s="115"/>
      <c r="E33" s="115" t="s">
        <v>116</v>
      </c>
      <c r="F33" s="116">
        <v>0</v>
      </c>
      <c r="G33" s="116">
        <f t="shared" si="12"/>
        <v>0</v>
      </c>
      <c r="H33" s="116">
        <v>0</v>
      </c>
      <c r="I33" s="116"/>
      <c r="J33" s="116">
        <f t="shared" si="13"/>
        <v>0</v>
      </c>
      <c r="K33" s="116">
        <f t="shared" si="14"/>
        <v>0</v>
      </c>
      <c r="L33" s="116">
        <f t="shared" si="15"/>
        <v>0</v>
      </c>
      <c r="M33" s="116">
        <v>0</v>
      </c>
      <c r="N33" s="116">
        <v>0</v>
      </c>
      <c r="O33" s="116">
        <f t="shared" si="16"/>
        <v>0</v>
      </c>
      <c r="P33" s="116">
        <f t="shared" si="17"/>
        <v>0</v>
      </c>
    </row>
    <row r="34" spans="1:16"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4">
        <f>SUM(P30:P33)</f>
        <v>0</v>
      </c>
    </row>
    <row r="35" spans="1:16" ht="18" customHeight="1" x14ac:dyDescent="0.2">
      <c r="A35" s="249" t="s">
        <v>48</v>
      </c>
      <c r="B35" s="250"/>
      <c r="C35" s="16"/>
      <c r="D35" s="16"/>
      <c r="E35" s="16"/>
      <c r="F35" s="16"/>
      <c r="G35" s="16"/>
      <c r="H35" s="16"/>
      <c r="I35" s="16"/>
      <c r="J35" s="16"/>
      <c r="K35" s="16"/>
      <c r="L35" s="16"/>
      <c r="M35" s="16"/>
      <c r="N35" s="16"/>
      <c r="O35" s="16"/>
      <c r="P35" s="16"/>
    </row>
    <row r="36" spans="1:16"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16">
        <f>K36+L36</f>
        <v>0</v>
      </c>
    </row>
    <row r="37" spans="1:16" s="81" customFormat="1" x14ac:dyDescent="0.2">
      <c r="A37" s="13" t="s">
        <v>49</v>
      </c>
      <c r="B37" s="13"/>
      <c r="C37" s="13"/>
      <c r="D37" s="13"/>
      <c r="E37" s="13"/>
      <c r="F37" s="14">
        <f>SUM(F36:F36)</f>
        <v>0</v>
      </c>
      <c r="G37" s="14">
        <f>SUM(G36:G36)</f>
        <v>0</v>
      </c>
      <c r="H37" s="71">
        <f>SUM(H36)</f>
        <v>0</v>
      </c>
      <c r="I37" s="14">
        <f>SUM(I36)</f>
        <v>0</v>
      </c>
      <c r="J37" s="71">
        <f t="shared" ref="J37" si="18">I37+H37</f>
        <v>0</v>
      </c>
      <c r="K37" s="14">
        <f>SUM(K36:K36)</f>
        <v>0</v>
      </c>
      <c r="L37" s="14">
        <f>SUM(L36)</f>
        <v>0</v>
      </c>
      <c r="M37" s="14">
        <f>SUM(M36)</f>
        <v>0</v>
      </c>
      <c r="N37" s="71">
        <f t="shared" ref="N37" si="19">M37+L37</f>
        <v>0</v>
      </c>
      <c r="O37" s="14">
        <f>SUM(O36:O36)</f>
        <v>0</v>
      </c>
      <c r="P37" s="14">
        <f>SUM(P36)</f>
        <v>0</v>
      </c>
    </row>
    <row r="38" spans="1:16" ht="18" customHeight="1" x14ac:dyDescent="0.2">
      <c r="A38" s="235" t="s">
        <v>45</v>
      </c>
      <c r="B38" s="236"/>
      <c r="C38" s="7"/>
      <c r="D38" s="7"/>
      <c r="E38" s="7"/>
      <c r="F38" s="7"/>
      <c r="G38" s="7"/>
      <c r="H38" s="7"/>
      <c r="I38" s="7"/>
      <c r="J38" s="7"/>
      <c r="K38" s="7"/>
      <c r="L38" s="7"/>
      <c r="M38" s="7"/>
      <c r="N38" s="7"/>
      <c r="O38" s="7"/>
      <c r="P38" s="7"/>
    </row>
    <row r="39" spans="1:16"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9">
        <f>K39+L39</f>
        <v>0</v>
      </c>
    </row>
    <row r="40" spans="1:16"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9">
        <f>K40+L40</f>
        <v>0</v>
      </c>
    </row>
    <row r="41" spans="1:16" s="81" customFormat="1" x14ac:dyDescent="0.2">
      <c r="A41" s="18" t="s">
        <v>44</v>
      </c>
      <c r="B41" s="19"/>
      <c r="C41" s="19"/>
      <c r="D41" s="19"/>
      <c r="E41" s="18"/>
      <c r="F41" s="20">
        <f t="shared" ref="F41:G41" si="20">SUM(F39:F40)</f>
        <v>0</v>
      </c>
      <c r="G41" s="20">
        <f t="shared" si="20"/>
        <v>0</v>
      </c>
      <c r="H41" s="72">
        <f>SUM(H39:H40)</f>
        <v>0</v>
      </c>
      <c r="I41" s="113">
        <f>SUM(I39:I40)</f>
        <v>0</v>
      </c>
      <c r="J41" s="72">
        <f>F41+I41</f>
        <v>0</v>
      </c>
      <c r="K41" s="20">
        <f>F41+I41</f>
        <v>0</v>
      </c>
      <c r="L41" s="20">
        <f t="shared" ref="L41" si="21">SUM(L39:L40)</f>
        <v>0</v>
      </c>
      <c r="M41" s="113">
        <f>SUM(M39:M40)</f>
        <v>0</v>
      </c>
      <c r="N41" s="72">
        <f>J41+M41</f>
        <v>0</v>
      </c>
      <c r="O41" s="20">
        <f>J41+M41</f>
        <v>0</v>
      </c>
      <c r="P41" s="20">
        <f t="shared" ref="P41" si="22">SUM(P39:P40)</f>
        <v>0</v>
      </c>
    </row>
    <row r="42" spans="1:16" s="81" customFormat="1" ht="18.75" customHeight="1" x14ac:dyDescent="0.2">
      <c r="A42" s="235" t="s">
        <v>93</v>
      </c>
      <c r="B42" s="236"/>
      <c r="C42" s="21"/>
      <c r="D42" s="21"/>
      <c r="E42" s="22"/>
      <c r="F42" s="23"/>
      <c r="G42" s="23"/>
      <c r="H42" s="23"/>
      <c r="I42" s="23"/>
      <c r="J42" s="23"/>
      <c r="K42" s="23"/>
      <c r="L42" s="23"/>
      <c r="M42" s="23"/>
      <c r="N42" s="23"/>
      <c r="O42" s="23"/>
      <c r="P42" s="23"/>
    </row>
    <row r="43" spans="1:16"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9">
        <f>N43-L43</f>
        <v>0</v>
      </c>
    </row>
    <row r="44" spans="1:16" s="81" customFormat="1" x14ac:dyDescent="0.2">
      <c r="A44" s="251" t="s">
        <v>96</v>
      </c>
      <c r="B44" s="252"/>
      <c r="C44" s="24"/>
      <c r="D44" s="24"/>
      <c r="E44" s="25"/>
      <c r="F44" s="26">
        <f>SUM(F43)</f>
        <v>200000</v>
      </c>
      <c r="G44" s="26">
        <f t="shared" ref="G44" si="23">SUM(G43)</f>
        <v>200000</v>
      </c>
      <c r="H44" s="26">
        <f>SUM(H43)</f>
        <v>0</v>
      </c>
      <c r="I44" s="26">
        <f>SUM(I43)</f>
        <v>0</v>
      </c>
      <c r="J44" s="26">
        <f>I44+H44</f>
        <v>0</v>
      </c>
      <c r="K44" s="26">
        <f>SUM(K43)</f>
        <v>200000</v>
      </c>
      <c r="L44" s="26">
        <f t="shared" ref="L44" si="24">SUM(L43)</f>
        <v>200000</v>
      </c>
      <c r="M44" s="26">
        <f>SUM(M43)</f>
        <v>200000</v>
      </c>
      <c r="N44" s="26">
        <f>H44+M44</f>
        <v>200000</v>
      </c>
      <c r="O44" s="26">
        <f>SUM(O43)</f>
        <v>0</v>
      </c>
      <c r="P44" s="26">
        <f t="shared" ref="P44" si="25">SUM(P43)</f>
        <v>0</v>
      </c>
    </row>
    <row r="45" spans="1:16" s="81" customFormat="1" x14ac:dyDescent="0.2">
      <c r="A45" s="235" t="s">
        <v>89</v>
      </c>
      <c r="B45" s="236"/>
      <c r="C45" s="21"/>
      <c r="D45" s="21"/>
      <c r="E45" s="7"/>
      <c r="F45" s="23"/>
      <c r="G45" s="23"/>
      <c r="H45" s="23"/>
      <c r="I45" s="23"/>
      <c r="J45" s="23"/>
      <c r="K45" s="23"/>
      <c r="L45" s="23"/>
      <c r="M45" s="23"/>
      <c r="N45" s="23"/>
      <c r="O45" s="23"/>
      <c r="P45" s="23"/>
    </row>
    <row r="46" spans="1:16"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9">
        <f>N46-L46</f>
        <v>0</v>
      </c>
    </row>
    <row r="47" spans="1:16" s="81" customFormat="1" x14ac:dyDescent="0.2">
      <c r="A47" s="253" t="s">
        <v>92</v>
      </c>
      <c r="B47" s="254"/>
      <c r="C47" s="27"/>
      <c r="D47" s="27"/>
      <c r="E47" s="28"/>
      <c r="F47" s="29">
        <f>SUM(F46)</f>
        <v>1800000</v>
      </c>
      <c r="G47" s="29">
        <f t="shared" ref="G47" si="26">SUM(G46)</f>
        <v>1800000</v>
      </c>
      <c r="H47" s="29">
        <f>SUM(H46)</f>
        <v>5952</v>
      </c>
      <c r="I47" s="29">
        <f>SUM(I46)</f>
        <v>0</v>
      </c>
      <c r="J47" s="73">
        <f>I47+H47</f>
        <v>5952</v>
      </c>
      <c r="K47" s="29">
        <f>SUM(K46)</f>
        <v>1800000</v>
      </c>
      <c r="L47" s="29">
        <f t="shared" ref="L47" si="27">SUM(L46)</f>
        <v>1805952</v>
      </c>
      <c r="M47" s="29">
        <f>SUM(M46)</f>
        <v>1800000</v>
      </c>
      <c r="N47" s="29">
        <f>H47+M47</f>
        <v>1805952</v>
      </c>
      <c r="O47" s="29">
        <f>SUM(O46)</f>
        <v>0</v>
      </c>
      <c r="P47" s="29">
        <f t="shared" ref="P47" si="28">SUM(P46)</f>
        <v>0</v>
      </c>
    </row>
    <row r="48" spans="1:16" s="81" customFormat="1" ht="18.75" customHeight="1" x14ac:dyDescent="0.2">
      <c r="A48" s="235" t="s">
        <v>87</v>
      </c>
      <c r="B48" s="236"/>
      <c r="C48" s="21"/>
      <c r="D48" s="21"/>
      <c r="E48" s="22"/>
      <c r="F48" s="229"/>
      <c r="G48" s="230"/>
      <c r="H48" s="92"/>
      <c r="I48" s="23"/>
      <c r="J48" s="9"/>
      <c r="K48" s="9"/>
      <c r="L48" s="9"/>
      <c r="M48" s="23"/>
      <c r="N48" s="9"/>
      <c r="O48" s="9"/>
      <c r="P48" s="9"/>
    </row>
    <row r="49" spans="1:17" s="80" customFormat="1" x14ac:dyDescent="0.2">
      <c r="A49" s="106" t="s">
        <v>41</v>
      </c>
      <c r="B49" s="107" t="s">
        <v>42</v>
      </c>
      <c r="C49" s="108">
        <v>5002952</v>
      </c>
      <c r="D49" s="108"/>
      <c r="E49" s="99" t="s">
        <v>122</v>
      </c>
      <c r="F49" s="101">
        <v>0</v>
      </c>
      <c r="G49" s="101">
        <f>F49</f>
        <v>0</v>
      </c>
      <c r="H49" s="101">
        <v>0</v>
      </c>
      <c r="I49" s="101">
        <v>0</v>
      </c>
      <c r="J49" s="101">
        <v>0</v>
      </c>
      <c r="K49" s="101">
        <v>0</v>
      </c>
      <c r="L49" s="101">
        <v>0</v>
      </c>
      <c r="M49" s="101">
        <v>0</v>
      </c>
      <c r="N49" s="101">
        <v>0</v>
      </c>
      <c r="O49" s="101">
        <f>J49+M49</f>
        <v>0</v>
      </c>
      <c r="P49" s="101">
        <f>K49+L49</f>
        <v>0</v>
      </c>
    </row>
    <row r="50" spans="1:17" s="80" customFormat="1" ht="36" x14ac:dyDescent="0.2">
      <c r="A50" s="30" t="s">
        <v>0</v>
      </c>
      <c r="B50" s="31" t="s">
        <v>50</v>
      </c>
      <c r="C50" s="31"/>
      <c r="D50" s="31"/>
      <c r="E50" s="7" t="s">
        <v>123</v>
      </c>
      <c r="F50" s="9">
        <v>27514</v>
      </c>
      <c r="G50" s="9">
        <f t="shared" ref="G50:G52" si="29">F50</f>
        <v>27514</v>
      </c>
      <c r="H50" s="9">
        <v>0</v>
      </c>
      <c r="I50" s="9"/>
      <c r="J50" s="9">
        <f t="shared" ref="J50:J53" si="30">I50+H50</f>
        <v>0</v>
      </c>
      <c r="K50" s="9">
        <f t="shared" ref="K50:K53" si="31">F50+I50</f>
        <v>27514</v>
      </c>
      <c r="L50" s="9">
        <f t="shared" ref="L50:L53" si="32">G50+H50</f>
        <v>27514</v>
      </c>
      <c r="M50" s="9">
        <v>53562.86</v>
      </c>
      <c r="N50" s="9">
        <f>H50+M50</f>
        <v>53562.86</v>
      </c>
      <c r="O50" s="9">
        <f>M50-K50</f>
        <v>26048.86</v>
      </c>
      <c r="P50" s="9">
        <f>N50-L50</f>
        <v>26048.86</v>
      </c>
    </row>
    <row r="51" spans="1:17" s="80" customFormat="1" ht="24" x14ac:dyDescent="0.2">
      <c r="A51" s="30" t="s">
        <v>82</v>
      </c>
      <c r="B51" s="31" t="s">
        <v>83</v>
      </c>
      <c r="C51" s="32">
        <v>5053859</v>
      </c>
      <c r="D51" s="32"/>
      <c r="E51" s="7" t="s">
        <v>124</v>
      </c>
      <c r="F51" s="9">
        <v>4300000</v>
      </c>
      <c r="G51" s="9">
        <f t="shared" si="29"/>
        <v>4300000</v>
      </c>
      <c r="H51" s="9">
        <v>62604.53</v>
      </c>
      <c r="I51" s="9"/>
      <c r="J51" s="9">
        <f t="shared" si="30"/>
        <v>62604.53</v>
      </c>
      <c r="K51" s="9">
        <f t="shared" si="31"/>
        <v>4300000</v>
      </c>
      <c r="L51" s="9">
        <f t="shared" si="32"/>
        <v>4362604.53</v>
      </c>
      <c r="M51" s="9">
        <v>1284769.1399999999</v>
      </c>
      <c r="N51" s="9">
        <f t="shared" ref="N51:N53" si="33">H51+M51</f>
        <v>1347373.67</v>
      </c>
      <c r="O51" s="9">
        <f t="shared" ref="O51:O53" si="34">M51-K51</f>
        <v>-3015230.8600000003</v>
      </c>
      <c r="P51" s="9">
        <f t="shared" ref="P51:P53" si="35">N51-L51</f>
        <v>-3015230.8600000003</v>
      </c>
    </row>
    <row r="52" spans="1:17" s="80" customFormat="1" ht="24" x14ac:dyDescent="0.2">
      <c r="A52" s="30" t="s">
        <v>138</v>
      </c>
      <c r="B52" s="31" t="s">
        <v>139</v>
      </c>
      <c r="C52" s="31"/>
      <c r="D52" s="31"/>
      <c r="E52" s="7" t="s">
        <v>140</v>
      </c>
      <c r="F52" s="9">
        <v>598996.9</v>
      </c>
      <c r="G52" s="9">
        <f t="shared" si="29"/>
        <v>598996.9</v>
      </c>
      <c r="H52" s="9">
        <v>0</v>
      </c>
      <c r="I52" s="9"/>
      <c r="J52" s="9">
        <f t="shared" si="30"/>
        <v>0</v>
      </c>
      <c r="K52" s="9">
        <f t="shared" si="31"/>
        <v>598996.9</v>
      </c>
      <c r="L52" s="9">
        <f t="shared" si="32"/>
        <v>598996.9</v>
      </c>
      <c r="M52" s="9">
        <v>1353638.49</v>
      </c>
      <c r="N52" s="9">
        <f t="shared" si="33"/>
        <v>1353638.49</v>
      </c>
      <c r="O52" s="9">
        <f t="shared" si="34"/>
        <v>754641.59</v>
      </c>
      <c r="P52" s="9">
        <f t="shared" si="35"/>
        <v>754641.59</v>
      </c>
    </row>
    <row r="53" spans="1:17" s="80" customFormat="1" ht="24" x14ac:dyDescent="0.2">
      <c r="A53" s="30" t="s">
        <v>192</v>
      </c>
      <c r="B53" s="33" t="s">
        <v>193</v>
      </c>
      <c r="C53" s="31"/>
      <c r="D53" s="31"/>
      <c r="E53" s="7" t="s">
        <v>194</v>
      </c>
      <c r="F53" s="9">
        <v>200000</v>
      </c>
      <c r="G53" s="9">
        <v>200000</v>
      </c>
      <c r="H53" s="9">
        <v>0</v>
      </c>
      <c r="I53" s="9"/>
      <c r="J53" s="9">
        <f t="shared" si="30"/>
        <v>0</v>
      </c>
      <c r="K53" s="9">
        <f t="shared" si="31"/>
        <v>200000</v>
      </c>
      <c r="L53" s="9">
        <f t="shared" si="32"/>
        <v>200000</v>
      </c>
      <c r="M53" s="9">
        <v>200000</v>
      </c>
      <c r="N53" s="9">
        <f t="shared" si="33"/>
        <v>200000</v>
      </c>
      <c r="O53" s="9">
        <f t="shared" si="34"/>
        <v>0</v>
      </c>
      <c r="P53" s="9">
        <f t="shared" si="35"/>
        <v>0</v>
      </c>
    </row>
    <row r="54" spans="1:17"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36">SUM(L50:L53)</f>
        <v>5189115.4300000006</v>
      </c>
      <c r="M54" s="36">
        <f>SUM(M50:M53)</f>
        <v>2891970.49</v>
      </c>
      <c r="N54" s="74">
        <f>SUM(N50:N53)</f>
        <v>2954575.02</v>
      </c>
      <c r="O54" s="36">
        <f>SUM(O50:O53)</f>
        <v>-2234540.4100000006</v>
      </c>
      <c r="P54" s="36">
        <f>SUM(P50:P53)</f>
        <v>-2234540.4100000006</v>
      </c>
      <c r="Q54" s="83"/>
    </row>
    <row r="55" spans="1:17" s="81" customFormat="1" ht="18.75" customHeight="1" x14ac:dyDescent="0.2">
      <c r="A55" s="235" t="s">
        <v>88</v>
      </c>
      <c r="B55" s="236"/>
      <c r="C55" s="21"/>
      <c r="D55" s="21"/>
      <c r="E55" s="7"/>
      <c r="F55" s="229"/>
      <c r="G55" s="230"/>
      <c r="H55" s="23"/>
      <c r="I55" s="23"/>
      <c r="J55" s="9"/>
      <c r="K55" s="9"/>
      <c r="L55" s="9"/>
      <c r="M55" s="23"/>
      <c r="N55" s="9"/>
      <c r="O55" s="9"/>
      <c r="P55" s="9"/>
    </row>
    <row r="56" spans="1:17" s="81" customFormat="1" x14ac:dyDescent="0.2">
      <c r="A56" s="30" t="s">
        <v>53</v>
      </c>
      <c r="B56" s="31" t="s">
        <v>54</v>
      </c>
      <c r="C56" s="31"/>
      <c r="D56" s="31"/>
      <c r="E56" s="6" t="s">
        <v>125</v>
      </c>
      <c r="F56" s="17">
        <v>1900000</v>
      </c>
      <c r="G56" s="9">
        <f t="shared" ref="G56:G57" si="37">F56</f>
        <v>1900000</v>
      </c>
      <c r="H56" s="9">
        <v>0</v>
      </c>
      <c r="I56" s="9"/>
      <c r="J56" s="9">
        <f>I56+H56</f>
        <v>0</v>
      </c>
      <c r="K56" s="17">
        <f>F56+I56</f>
        <v>1900000</v>
      </c>
      <c r="L56" s="9">
        <f>G56+H56</f>
        <v>1900000</v>
      </c>
      <c r="M56" s="9">
        <v>1900000</v>
      </c>
      <c r="N56" s="9">
        <f>M56+H56</f>
        <v>1900000</v>
      </c>
      <c r="O56" s="17">
        <f>M56-K56</f>
        <v>0</v>
      </c>
      <c r="P56" s="9">
        <f>N56-L56</f>
        <v>0</v>
      </c>
    </row>
    <row r="57" spans="1:17" s="81" customFormat="1" ht="24" x14ac:dyDescent="0.2">
      <c r="A57" s="30" t="s">
        <v>19</v>
      </c>
      <c r="B57" s="31" t="s">
        <v>86</v>
      </c>
      <c r="C57" s="32">
        <v>5041341</v>
      </c>
      <c r="D57" s="32"/>
      <c r="E57" s="6" t="s">
        <v>126</v>
      </c>
      <c r="F57" s="9">
        <v>800000</v>
      </c>
      <c r="G57" s="9">
        <f t="shared" si="37"/>
        <v>800000</v>
      </c>
      <c r="H57" s="9">
        <v>0</v>
      </c>
      <c r="I57" s="9"/>
      <c r="J57" s="9">
        <f>I57+H57</f>
        <v>0</v>
      </c>
      <c r="K57" s="17">
        <f>F57+I57</f>
        <v>800000</v>
      </c>
      <c r="L57" s="9">
        <f>G57+H57</f>
        <v>800000</v>
      </c>
      <c r="M57" s="9">
        <v>800000</v>
      </c>
      <c r="N57" s="9">
        <f>M57+H57</f>
        <v>800000</v>
      </c>
      <c r="O57" s="17">
        <f>M57-K57</f>
        <v>0</v>
      </c>
      <c r="P57" s="9">
        <f>N57-L57</f>
        <v>0</v>
      </c>
    </row>
    <row r="58" spans="1:17" s="81" customFormat="1" x14ac:dyDescent="0.2">
      <c r="A58" s="237" t="s">
        <v>55</v>
      </c>
      <c r="B58" s="238"/>
      <c r="C58" s="37"/>
      <c r="D58" s="37"/>
      <c r="E58" s="37"/>
      <c r="F58" s="38">
        <f>SUM(F56:F57)</f>
        <v>2700000</v>
      </c>
      <c r="G58" s="38">
        <f t="shared" ref="G58" si="38">SUM(G56:G57)</f>
        <v>2700000</v>
      </c>
      <c r="H58" s="75">
        <f>SUM(H56:H57)</f>
        <v>0</v>
      </c>
      <c r="I58" s="75">
        <f>SUM(I56:I57)</f>
        <v>0</v>
      </c>
      <c r="J58" s="75">
        <f>I58+H58</f>
        <v>0</v>
      </c>
      <c r="K58" s="38">
        <f>SUM(K56:K57)</f>
        <v>2700000</v>
      </c>
      <c r="L58" s="38">
        <f t="shared" ref="L58" si="39">SUM(L56:L57)</f>
        <v>2700000</v>
      </c>
      <c r="M58" s="38">
        <f>SUM(M56:M57)</f>
        <v>2700000</v>
      </c>
      <c r="N58" s="38">
        <f>SUM(N56:N57)</f>
        <v>2700000</v>
      </c>
      <c r="O58" s="38">
        <f>SUM(O56:O57)</f>
        <v>0</v>
      </c>
      <c r="P58" s="38">
        <f t="shared" ref="P58" si="40">SUM(P56:P57)</f>
        <v>0</v>
      </c>
    </row>
    <row r="59" spans="1:17" s="81" customFormat="1" ht="12.75" customHeight="1" x14ac:dyDescent="0.2">
      <c r="A59" s="239" t="s">
        <v>146</v>
      </c>
      <c r="B59" s="240"/>
      <c r="C59" s="240"/>
      <c r="D59" s="240"/>
      <c r="E59" s="240"/>
      <c r="F59" s="240"/>
      <c r="G59" s="241"/>
      <c r="H59" s="76"/>
      <c r="I59" s="76"/>
      <c r="J59" s="76"/>
      <c r="K59" s="76"/>
      <c r="L59" s="87"/>
      <c r="M59" s="76"/>
      <c r="N59" s="76"/>
      <c r="O59" s="76"/>
      <c r="P59" s="87"/>
    </row>
    <row r="60" spans="1:17" s="81" customFormat="1" ht="24" x14ac:dyDescent="0.2">
      <c r="A60" s="31" t="s">
        <v>174</v>
      </c>
      <c r="B60" s="78" t="s">
        <v>147</v>
      </c>
      <c r="C60" s="7">
        <v>5149358</v>
      </c>
      <c r="D60" s="7"/>
      <c r="E60" s="121" t="s">
        <v>150</v>
      </c>
      <c r="F60" s="9">
        <v>0</v>
      </c>
      <c r="G60" s="9">
        <f>F60</f>
        <v>0</v>
      </c>
      <c r="H60" s="9">
        <v>0</v>
      </c>
      <c r="I60" s="9"/>
      <c r="J60" s="9">
        <f>I60+H60</f>
        <v>0</v>
      </c>
      <c r="K60" s="9">
        <f>F60+I60</f>
        <v>0</v>
      </c>
      <c r="L60" s="9">
        <f>G60+H60</f>
        <v>0</v>
      </c>
      <c r="M60" s="9">
        <v>0</v>
      </c>
      <c r="N60" s="101">
        <f>M60+H60</f>
        <v>0</v>
      </c>
      <c r="O60" s="101">
        <f>J60+M60</f>
        <v>0</v>
      </c>
      <c r="P60" s="101">
        <f>K60+L60</f>
        <v>0</v>
      </c>
    </row>
    <row r="61" spans="1:17" s="81" customFormat="1" ht="24" x14ac:dyDescent="0.2">
      <c r="A61" s="31" t="s">
        <v>175</v>
      </c>
      <c r="B61" s="78" t="s">
        <v>148</v>
      </c>
      <c r="C61" s="7">
        <v>5149359</v>
      </c>
      <c r="D61" s="7"/>
      <c r="E61" s="122" t="s">
        <v>151</v>
      </c>
      <c r="F61" s="9">
        <v>0</v>
      </c>
      <c r="G61" s="9">
        <f t="shared" ref="G61:G67" si="41">F61</f>
        <v>0</v>
      </c>
      <c r="H61" s="9">
        <v>0</v>
      </c>
      <c r="I61" s="9"/>
      <c r="J61" s="9">
        <f t="shared" ref="J61:J73" si="42">I61+H61</f>
        <v>0</v>
      </c>
      <c r="K61" s="9">
        <f t="shared" ref="K61:K73" si="43">F61+I61</f>
        <v>0</v>
      </c>
      <c r="L61" s="9">
        <f t="shared" ref="L61:L73" si="44">G61+H61</f>
        <v>0</v>
      </c>
      <c r="M61" s="9">
        <v>0</v>
      </c>
      <c r="N61" s="101">
        <f t="shared" ref="N61:N73" si="45">M61+H61</f>
        <v>0</v>
      </c>
      <c r="O61" s="101">
        <f t="shared" ref="O61:O62" si="46">J61+M61</f>
        <v>0</v>
      </c>
      <c r="P61" s="101">
        <f t="shared" ref="P61:P62" si="47">K61+L61</f>
        <v>0</v>
      </c>
    </row>
    <row r="62" spans="1:17" s="81" customFormat="1" ht="24" x14ac:dyDescent="0.2">
      <c r="A62" s="31" t="s">
        <v>176</v>
      </c>
      <c r="B62" s="78" t="s">
        <v>149</v>
      </c>
      <c r="C62" s="7">
        <v>5149360</v>
      </c>
      <c r="D62" s="7"/>
      <c r="E62" s="123" t="s">
        <v>152</v>
      </c>
      <c r="F62" s="9">
        <v>0</v>
      </c>
      <c r="G62" s="9">
        <f t="shared" si="41"/>
        <v>0</v>
      </c>
      <c r="H62" s="9">
        <v>0</v>
      </c>
      <c r="I62" s="9"/>
      <c r="J62" s="9">
        <f t="shared" si="42"/>
        <v>0</v>
      </c>
      <c r="K62" s="9">
        <f t="shared" si="43"/>
        <v>0</v>
      </c>
      <c r="L62" s="9">
        <f t="shared" si="44"/>
        <v>0</v>
      </c>
      <c r="M62" s="9">
        <v>0</v>
      </c>
      <c r="N62" s="101">
        <f t="shared" si="45"/>
        <v>0</v>
      </c>
      <c r="O62" s="101">
        <f t="shared" si="46"/>
        <v>0</v>
      </c>
      <c r="P62" s="101">
        <f t="shared" si="47"/>
        <v>0</v>
      </c>
    </row>
    <row r="63" spans="1:17" s="81" customFormat="1" ht="24" x14ac:dyDescent="0.2">
      <c r="A63" s="30" t="s">
        <v>177</v>
      </c>
      <c r="B63" s="78" t="s">
        <v>153</v>
      </c>
      <c r="C63" s="7">
        <v>5149652</v>
      </c>
      <c r="D63" s="7"/>
      <c r="E63" s="82" t="s">
        <v>160</v>
      </c>
      <c r="F63" s="9">
        <v>7330.78</v>
      </c>
      <c r="G63" s="9">
        <f t="shared" si="41"/>
        <v>7330.78</v>
      </c>
      <c r="H63" s="9">
        <v>33758.5</v>
      </c>
      <c r="I63" s="9"/>
      <c r="J63" s="9">
        <f t="shared" si="42"/>
        <v>33758.5</v>
      </c>
      <c r="K63" s="9">
        <f t="shared" si="43"/>
        <v>7330.78</v>
      </c>
      <c r="L63" s="9">
        <f t="shared" si="44"/>
        <v>41089.279999999999</v>
      </c>
      <c r="M63" s="9">
        <v>7330.78</v>
      </c>
      <c r="N63" s="9">
        <f>M63+H63</f>
        <v>41089.279999999999</v>
      </c>
      <c r="O63" s="9">
        <f>M63-K63</f>
        <v>0</v>
      </c>
      <c r="P63" s="9">
        <f>N63-L63</f>
        <v>0</v>
      </c>
    </row>
    <row r="64" spans="1:17" s="81" customFormat="1" ht="24" x14ac:dyDescent="0.2">
      <c r="A64" s="30" t="s">
        <v>178</v>
      </c>
      <c r="B64" s="78" t="s">
        <v>154</v>
      </c>
      <c r="C64" s="7">
        <v>5149653</v>
      </c>
      <c r="D64" s="7"/>
      <c r="E64" s="82" t="s">
        <v>161</v>
      </c>
      <c r="F64" s="9">
        <v>23483.67</v>
      </c>
      <c r="G64" s="9">
        <f t="shared" si="41"/>
        <v>23483.67</v>
      </c>
      <c r="H64" s="9">
        <v>104.94</v>
      </c>
      <c r="I64" s="9"/>
      <c r="J64" s="9">
        <f t="shared" si="42"/>
        <v>104.94</v>
      </c>
      <c r="K64" s="9">
        <f t="shared" si="43"/>
        <v>23483.67</v>
      </c>
      <c r="L64" s="9">
        <f t="shared" si="44"/>
        <v>23588.609999999997</v>
      </c>
      <c r="M64" s="9">
        <v>23664.31</v>
      </c>
      <c r="N64" s="9">
        <f t="shared" ref="N64:N70" si="48">M64+H64</f>
        <v>23769.25</v>
      </c>
      <c r="O64" s="9">
        <f t="shared" ref="O64:O70" si="49">M64-K64</f>
        <v>180.64000000000306</v>
      </c>
      <c r="P64" s="9">
        <f t="shared" ref="P64:P70" si="50">N64-L64</f>
        <v>180.64000000000306</v>
      </c>
    </row>
    <row r="65" spans="1:17" s="81" customFormat="1" ht="24" x14ac:dyDescent="0.2">
      <c r="A65" s="30" t="s">
        <v>179</v>
      </c>
      <c r="B65" s="78" t="s">
        <v>155</v>
      </c>
      <c r="C65" s="7">
        <v>5149654</v>
      </c>
      <c r="D65" s="7"/>
      <c r="E65" s="82" t="s">
        <v>162</v>
      </c>
      <c r="F65" s="9">
        <v>27108.560000000001</v>
      </c>
      <c r="G65" s="9">
        <f t="shared" si="41"/>
        <v>27108.560000000001</v>
      </c>
      <c r="H65" s="9">
        <v>2288.61</v>
      </c>
      <c r="I65" s="9"/>
      <c r="J65" s="9">
        <f t="shared" si="42"/>
        <v>2288.61</v>
      </c>
      <c r="K65" s="9">
        <f t="shared" si="43"/>
        <v>27108.560000000001</v>
      </c>
      <c r="L65" s="9">
        <f t="shared" si="44"/>
        <v>29397.170000000002</v>
      </c>
      <c r="M65" s="9">
        <v>26135.16</v>
      </c>
      <c r="N65" s="9">
        <f t="shared" si="48"/>
        <v>28423.77</v>
      </c>
      <c r="O65" s="9">
        <f t="shared" si="49"/>
        <v>-973.40000000000146</v>
      </c>
      <c r="P65" s="9">
        <f t="shared" si="50"/>
        <v>-973.40000000000146</v>
      </c>
    </row>
    <row r="66" spans="1:17" s="81" customFormat="1" ht="24" x14ac:dyDescent="0.2">
      <c r="A66" s="30" t="s">
        <v>180</v>
      </c>
      <c r="B66" s="78" t="s">
        <v>156</v>
      </c>
      <c r="C66" s="7">
        <v>5149655</v>
      </c>
      <c r="D66" s="7"/>
      <c r="E66" s="82" t="s">
        <v>163</v>
      </c>
      <c r="F66" s="9">
        <v>32297.8</v>
      </c>
      <c r="G66" s="9">
        <f t="shared" si="41"/>
        <v>32297.8</v>
      </c>
      <c r="H66" s="9">
        <v>7706</v>
      </c>
      <c r="I66" s="9"/>
      <c r="J66" s="9">
        <f t="shared" si="42"/>
        <v>7706</v>
      </c>
      <c r="K66" s="9">
        <f t="shared" si="43"/>
        <v>32297.8</v>
      </c>
      <c r="L66" s="9">
        <f t="shared" si="44"/>
        <v>40003.800000000003</v>
      </c>
      <c r="M66" s="9">
        <v>90561.03</v>
      </c>
      <c r="N66" s="9">
        <f t="shared" si="48"/>
        <v>98267.03</v>
      </c>
      <c r="O66" s="9">
        <f t="shared" si="49"/>
        <v>58263.229999999996</v>
      </c>
      <c r="P66" s="9">
        <f t="shared" si="50"/>
        <v>58263.229999999996</v>
      </c>
    </row>
    <row r="67" spans="1:17" s="81" customFormat="1" ht="24" x14ac:dyDescent="0.2">
      <c r="A67" s="30" t="s">
        <v>181</v>
      </c>
      <c r="B67" s="78" t="s">
        <v>157</v>
      </c>
      <c r="C67" s="7">
        <v>5149656</v>
      </c>
      <c r="D67" s="7"/>
      <c r="E67" s="82" t="s">
        <v>164</v>
      </c>
      <c r="F67" s="9">
        <v>43852.6</v>
      </c>
      <c r="G67" s="9">
        <f t="shared" si="41"/>
        <v>43852.6</v>
      </c>
      <c r="H67" s="9">
        <v>7193.8</v>
      </c>
      <c r="I67" s="9"/>
      <c r="J67" s="9">
        <f t="shared" si="42"/>
        <v>7193.8</v>
      </c>
      <c r="K67" s="9">
        <f t="shared" si="43"/>
        <v>43852.6</v>
      </c>
      <c r="L67" s="9">
        <f t="shared" si="44"/>
        <v>51046.400000000001</v>
      </c>
      <c r="M67" s="9">
        <v>43852.6</v>
      </c>
      <c r="N67" s="9">
        <f t="shared" si="48"/>
        <v>51046.400000000001</v>
      </c>
      <c r="O67" s="9">
        <f t="shared" si="49"/>
        <v>0</v>
      </c>
      <c r="P67" s="9">
        <f t="shared" si="50"/>
        <v>0</v>
      </c>
    </row>
    <row r="68" spans="1:17" s="81" customFormat="1" ht="24" x14ac:dyDescent="0.2">
      <c r="A68" s="30" t="s">
        <v>182</v>
      </c>
      <c r="B68" s="78" t="s">
        <v>158</v>
      </c>
      <c r="C68" s="7">
        <v>5149657</v>
      </c>
      <c r="D68" s="7"/>
      <c r="E68" s="82" t="s">
        <v>165</v>
      </c>
      <c r="F68" s="9">
        <v>3750.01</v>
      </c>
      <c r="G68" s="9">
        <v>3750.01</v>
      </c>
      <c r="H68" s="9">
        <v>13429.89</v>
      </c>
      <c r="I68" s="9"/>
      <c r="J68" s="9">
        <f t="shared" si="42"/>
        <v>13429.89</v>
      </c>
      <c r="K68" s="9">
        <f t="shared" si="43"/>
        <v>3750.01</v>
      </c>
      <c r="L68" s="9">
        <f t="shared" si="44"/>
        <v>17179.900000000001</v>
      </c>
      <c r="M68" s="9">
        <v>2500.02</v>
      </c>
      <c r="N68" s="9">
        <f t="shared" si="48"/>
        <v>15929.91</v>
      </c>
      <c r="O68" s="9">
        <f t="shared" si="49"/>
        <v>-1249.9900000000002</v>
      </c>
      <c r="P68" s="9">
        <f t="shared" si="50"/>
        <v>-1249.9900000000016</v>
      </c>
    </row>
    <row r="69" spans="1:17" s="81" customFormat="1" ht="24" x14ac:dyDescent="0.2">
      <c r="A69" s="30" t="s">
        <v>183</v>
      </c>
      <c r="B69" s="78" t="s">
        <v>159</v>
      </c>
      <c r="C69" s="7">
        <v>5149658</v>
      </c>
      <c r="D69" s="7"/>
      <c r="E69" s="82" t="s">
        <v>166</v>
      </c>
      <c r="F69" s="9">
        <v>13903.58</v>
      </c>
      <c r="G69" s="9">
        <v>13903.58</v>
      </c>
      <c r="H69" s="9">
        <v>2386.29</v>
      </c>
      <c r="I69" s="9"/>
      <c r="J69" s="9">
        <f t="shared" si="42"/>
        <v>2386.29</v>
      </c>
      <c r="K69" s="9">
        <f t="shared" si="43"/>
        <v>13903.58</v>
      </c>
      <c r="L69" s="9">
        <f t="shared" si="44"/>
        <v>16289.869999999999</v>
      </c>
      <c r="M69" s="9">
        <v>13903.59</v>
      </c>
      <c r="N69" s="9">
        <f t="shared" si="48"/>
        <v>16289.880000000001</v>
      </c>
      <c r="O69" s="9">
        <f t="shared" si="49"/>
        <v>1.0000000000218279E-2</v>
      </c>
      <c r="P69" s="9">
        <f t="shared" si="50"/>
        <v>1.0000000002037268E-2</v>
      </c>
    </row>
    <row r="70" spans="1:17" s="81" customFormat="1" ht="24" x14ac:dyDescent="0.2">
      <c r="A70" s="30" t="s">
        <v>184</v>
      </c>
      <c r="B70" s="78" t="s">
        <v>167</v>
      </c>
      <c r="C70" s="7">
        <v>5149707</v>
      </c>
      <c r="D70" s="7"/>
      <c r="E70" s="82" t="s">
        <v>117</v>
      </c>
      <c r="F70" s="9">
        <v>45614.74</v>
      </c>
      <c r="G70" s="9">
        <v>45614.74</v>
      </c>
      <c r="H70" s="9">
        <v>0</v>
      </c>
      <c r="I70" s="9"/>
      <c r="J70" s="9">
        <f t="shared" si="42"/>
        <v>0</v>
      </c>
      <c r="K70" s="9">
        <f t="shared" si="43"/>
        <v>45614.74</v>
      </c>
      <c r="L70" s="9">
        <f t="shared" si="44"/>
        <v>45614.74</v>
      </c>
      <c r="M70" s="9">
        <v>45614.74</v>
      </c>
      <c r="N70" s="9">
        <f t="shared" si="48"/>
        <v>45614.74</v>
      </c>
      <c r="O70" s="9">
        <f t="shared" si="49"/>
        <v>0</v>
      </c>
      <c r="P70" s="9">
        <f t="shared" si="50"/>
        <v>0</v>
      </c>
    </row>
    <row r="71" spans="1:17" s="81" customFormat="1" ht="24" x14ac:dyDescent="0.2">
      <c r="A71" s="31" t="s">
        <v>185</v>
      </c>
      <c r="B71" s="78" t="s">
        <v>168</v>
      </c>
      <c r="C71" s="7">
        <v>5149589</v>
      </c>
      <c r="D71" s="7"/>
      <c r="E71" s="121" t="s">
        <v>169</v>
      </c>
      <c r="F71" s="9">
        <v>0</v>
      </c>
      <c r="G71" s="9">
        <v>0</v>
      </c>
      <c r="H71" s="9">
        <v>0</v>
      </c>
      <c r="I71" s="9"/>
      <c r="J71" s="9">
        <f t="shared" si="42"/>
        <v>0</v>
      </c>
      <c r="K71" s="9">
        <f t="shared" si="43"/>
        <v>0</v>
      </c>
      <c r="L71" s="9">
        <f t="shared" si="44"/>
        <v>0</v>
      </c>
      <c r="M71" s="9">
        <v>0</v>
      </c>
      <c r="N71" s="9">
        <f t="shared" si="45"/>
        <v>0</v>
      </c>
      <c r="O71" s="9">
        <f t="shared" ref="O71:O73" si="51">M71-I71</f>
        <v>0</v>
      </c>
      <c r="P71" s="9">
        <f t="shared" ref="P71:P73" si="52">N71-J71</f>
        <v>0</v>
      </c>
    </row>
    <row r="72" spans="1:17" s="81" customFormat="1" ht="36" x14ac:dyDescent="0.2">
      <c r="A72" s="30" t="s">
        <v>186</v>
      </c>
      <c r="B72" s="78" t="s">
        <v>170</v>
      </c>
      <c r="C72" s="7">
        <v>5149382</v>
      </c>
      <c r="D72" s="7"/>
      <c r="E72" s="82" t="s">
        <v>172</v>
      </c>
      <c r="F72" s="9">
        <v>1600000</v>
      </c>
      <c r="G72" s="9">
        <f t="shared" ref="G72:G91" si="53">F72</f>
        <v>1600000</v>
      </c>
      <c r="H72" s="9">
        <v>0</v>
      </c>
      <c r="I72" s="9"/>
      <c r="J72" s="9">
        <f t="shared" si="42"/>
        <v>0</v>
      </c>
      <c r="K72" s="9">
        <f t="shared" si="43"/>
        <v>1600000</v>
      </c>
      <c r="L72" s="9">
        <f t="shared" si="44"/>
        <v>1600000</v>
      </c>
      <c r="M72" s="9">
        <v>566206</v>
      </c>
      <c r="N72" s="9">
        <f>M72+H72</f>
        <v>566206</v>
      </c>
      <c r="O72" s="9">
        <f>M72-K72</f>
        <v>-1033794</v>
      </c>
      <c r="P72" s="9">
        <f>N72-L72</f>
        <v>-1033794</v>
      </c>
    </row>
    <row r="73" spans="1:17" s="81" customFormat="1" x14ac:dyDescent="0.2">
      <c r="A73" s="31" t="s">
        <v>187</v>
      </c>
      <c r="B73" s="78" t="s">
        <v>171</v>
      </c>
      <c r="C73" s="7">
        <v>5149722</v>
      </c>
      <c r="D73" s="7"/>
      <c r="E73" s="121" t="s">
        <v>173</v>
      </c>
      <c r="F73" s="9">
        <v>0</v>
      </c>
      <c r="G73" s="9">
        <v>0</v>
      </c>
      <c r="H73" s="9">
        <v>0</v>
      </c>
      <c r="I73" s="9"/>
      <c r="J73" s="9">
        <f t="shared" si="42"/>
        <v>0</v>
      </c>
      <c r="K73" s="9">
        <f t="shared" si="43"/>
        <v>0</v>
      </c>
      <c r="L73" s="9">
        <f t="shared" si="44"/>
        <v>0</v>
      </c>
      <c r="M73" s="9">
        <v>0</v>
      </c>
      <c r="N73" s="9">
        <f t="shared" si="45"/>
        <v>0</v>
      </c>
      <c r="O73" s="9">
        <f t="shared" si="51"/>
        <v>0</v>
      </c>
      <c r="P73" s="9">
        <f t="shared" si="52"/>
        <v>0</v>
      </c>
    </row>
    <row r="74" spans="1:17" s="81" customFormat="1" ht="24" x14ac:dyDescent="0.2">
      <c r="A74" s="95" t="s">
        <v>144</v>
      </c>
      <c r="B74" s="13"/>
      <c r="C74" s="13"/>
      <c r="D74" s="13"/>
      <c r="E74" s="13"/>
      <c r="F74" s="44">
        <f>SUM(F60:F73)</f>
        <v>1797341.74</v>
      </c>
      <c r="G74" s="44">
        <f>SUM(G60:G73)</f>
        <v>1797341.74</v>
      </c>
      <c r="H74" s="44">
        <f>SUM(H60:H73)</f>
        <v>66868.03</v>
      </c>
      <c r="I74" s="44">
        <f>SUM(I60:I73)</f>
        <v>0</v>
      </c>
      <c r="J74" s="44">
        <f>I74+H74</f>
        <v>66868.03</v>
      </c>
      <c r="K74" s="44">
        <f t="shared" ref="K74:P74" si="54">SUM(K60:K73)</f>
        <v>1797341.74</v>
      </c>
      <c r="L74" s="44">
        <f t="shared" si="54"/>
        <v>1864209.77</v>
      </c>
      <c r="M74" s="44">
        <f t="shared" si="54"/>
        <v>819768.23</v>
      </c>
      <c r="N74" s="44">
        <f t="shared" si="54"/>
        <v>886636.26</v>
      </c>
      <c r="O74" s="44">
        <f t="shared" si="54"/>
        <v>-977573.51</v>
      </c>
      <c r="P74" s="44">
        <f t="shared" si="54"/>
        <v>-977573.51</v>
      </c>
      <c r="Q74" s="83"/>
    </row>
    <row r="75" spans="1:17" s="81" customFormat="1" x14ac:dyDescent="0.2">
      <c r="A75" s="45" t="s">
        <v>195</v>
      </c>
      <c r="B75" s="46"/>
      <c r="C75" s="46"/>
      <c r="D75" s="46"/>
      <c r="E75" s="46"/>
      <c r="F75" s="46"/>
      <c r="G75" s="47"/>
      <c r="H75" s="84"/>
      <c r="I75" s="84"/>
      <c r="J75" s="9"/>
      <c r="K75" s="9"/>
      <c r="L75" s="9"/>
      <c r="M75" s="84"/>
      <c r="N75" s="9"/>
      <c r="O75" s="9"/>
      <c r="P75" s="9"/>
    </row>
    <row r="76" spans="1:17" s="81" customFormat="1" ht="48" x14ac:dyDescent="0.2">
      <c r="A76" s="30" t="s">
        <v>196</v>
      </c>
      <c r="B76" s="78" t="s">
        <v>197</v>
      </c>
      <c r="C76" s="7">
        <v>5189922</v>
      </c>
      <c r="D76" s="134" t="s">
        <v>261</v>
      </c>
      <c r="E76" s="82" t="s">
        <v>198</v>
      </c>
      <c r="F76" s="9">
        <v>25000</v>
      </c>
      <c r="G76" s="9">
        <v>25000</v>
      </c>
      <c r="H76" s="9">
        <v>0</v>
      </c>
      <c r="I76" s="9"/>
      <c r="J76" s="9">
        <f>I76+H76</f>
        <v>0</v>
      </c>
      <c r="K76" s="9">
        <f>F76+I76</f>
        <v>25000</v>
      </c>
      <c r="L76" s="9">
        <f>G76+H76</f>
        <v>25000</v>
      </c>
      <c r="M76" s="9">
        <v>8680</v>
      </c>
      <c r="N76" s="9">
        <f>M76+H76</f>
        <v>8680</v>
      </c>
      <c r="O76" s="9">
        <f>M76-K76</f>
        <v>-16320</v>
      </c>
      <c r="P76" s="9">
        <f>N76-L76</f>
        <v>-16320</v>
      </c>
    </row>
    <row r="77" spans="1:17" s="81" customFormat="1" ht="36" x14ac:dyDescent="0.2">
      <c r="A77" s="30" t="s">
        <v>199</v>
      </c>
      <c r="B77" s="78" t="s">
        <v>200</v>
      </c>
      <c r="C77" s="7">
        <v>5198295</v>
      </c>
      <c r="D77" s="134" t="s">
        <v>261</v>
      </c>
      <c r="E77" s="82" t="s">
        <v>201</v>
      </c>
      <c r="F77" s="9">
        <v>75000</v>
      </c>
      <c r="G77" s="9">
        <f t="shared" si="53"/>
        <v>75000</v>
      </c>
      <c r="H77" s="9">
        <v>0</v>
      </c>
      <c r="I77" s="9"/>
      <c r="J77" s="9">
        <f t="shared" ref="J77:J91" si="55">I77+H77</f>
        <v>0</v>
      </c>
      <c r="K77" s="9">
        <f t="shared" ref="K77:K91" si="56">F77+I77</f>
        <v>75000</v>
      </c>
      <c r="L77" s="9">
        <f t="shared" ref="L77:L91" si="57">G77+H77</f>
        <v>75000</v>
      </c>
      <c r="M77" s="9">
        <v>22940</v>
      </c>
      <c r="N77" s="9">
        <f t="shared" ref="N77:N91" si="58">M77+H77</f>
        <v>22940</v>
      </c>
      <c r="O77" s="9">
        <f t="shared" ref="O77:O91" si="59">M77-K77</f>
        <v>-52060</v>
      </c>
      <c r="P77" s="9">
        <f t="shared" ref="P77:P91" si="60">N77-L77</f>
        <v>-52060</v>
      </c>
    </row>
    <row r="78" spans="1:17" ht="60" x14ac:dyDescent="0.2">
      <c r="A78" s="30" t="s">
        <v>202</v>
      </c>
      <c r="B78" s="78" t="s">
        <v>254</v>
      </c>
      <c r="C78" s="7">
        <v>5189950</v>
      </c>
      <c r="D78" s="134" t="s">
        <v>261</v>
      </c>
      <c r="E78" s="82" t="s">
        <v>203</v>
      </c>
      <c r="F78" s="9">
        <v>21368</v>
      </c>
      <c r="G78" s="9">
        <v>21368</v>
      </c>
      <c r="H78" s="9">
        <v>0</v>
      </c>
      <c r="I78" s="9"/>
      <c r="J78" s="9">
        <f t="shared" si="55"/>
        <v>0</v>
      </c>
      <c r="K78" s="9">
        <f t="shared" si="56"/>
        <v>21368</v>
      </c>
      <c r="L78" s="9">
        <f t="shared" si="57"/>
        <v>21368</v>
      </c>
      <c r="M78" s="9">
        <v>0</v>
      </c>
      <c r="N78" s="9">
        <f t="shared" si="58"/>
        <v>0</v>
      </c>
      <c r="O78" s="9">
        <f t="shared" si="59"/>
        <v>-21368</v>
      </c>
      <c r="P78" s="9">
        <f t="shared" si="60"/>
        <v>-21368</v>
      </c>
    </row>
    <row r="79" spans="1:17" ht="36" x14ac:dyDescent="0.2">
      <c r="A79" s="30" t="s">
        <v>205</v>
      </c>
      <c r="B79" s="78" t="s">
        <v>255</v>
      </c>
      <c r="C79" s="7">
        <v>5189708</v>
      </c>
      <c r="D79" s="134" t="s">
        <v>261</v>
      </c>
      <c r="E79" s="82" t="s">
        <v>206</v>
      </c>
      <c r="F79" s="9">
        <v>9845.6</v>
      </c>
      <c r="G79" s="9">
        <v>9845.6</v>
      </c>
      <c r="H79" s="9">
        <v>0</v>
      </c>
      <c r="I79" s="9"/>
      <c r="J79" s="9">
        <f t="shared" si="55"/>
        <v>0</v>
      </c>
      <c r="K79" s="9">
        <f t="shared" si="56"/>
        <v>9845.6</v>
      </c>
      <c r="L79" s="9">
        <f t="shared" si="57"/>
        <v>9845.6</v>
      </c>
      <c r="M79" s="9">
        <v>0</v>
      </c>
      <c r="N79" s="9">
        <f t="shared" si="58"/>
        <v>0</v>
      </c>
      <c r="O79" s="9">
        <f t="shared" si="59"/>
        <v>-9845.6</v>
      </c>
      <c r="P79" s="9">
        <f t="shared" si="60"/>
        <v>-9845.6</v>
      </c>
    </row>
    <row r="80" spans="1:17" ht="48" x14ac:dyDescent="0.2">
      <c r="A80" s="30" t="s">
        <v>207</v>
      </c>
      <c r="B80" s="78" t="s">
        <v>204</v>
      </c>
      <c r="C80" s="7">
        <v>5200813</v>
      </c>
      <c r="D80" s="134"/>
      <c r="E80" s="82" t="s">
        <v>208</v>
      </c>
      <c r="F80" s="9">
        <v>50000</v>
      </c>
      <c r="G80" s="9">
        <v>50000</v>
      </c>
      <c r="H80" s="9">
        <v>0</v>
      </c>
      <c r="I80" s="9"/>
      <c r="J80" s="9">
        <f t="shared" si="55"/>
        <v>0</v>
      </c>
      <c r="K80" s="9">
        <f t="shared" si="56"/>
        <v>50000</v>
      </c>
      <c r="L80" s="9">
        <f t="shared" si="57"/>
        <v>50000</v>
      </c>
      <c r="M80" s="9">
        <v>50000</v>
      </c>
      <c r="N80" s="9">
        <f t="shared" si="58"/>
        <v>50000</v>
      </c>
      <c r="O80" s="9">
        <f t="shared" si="59"/>
        <v>0</v>
      </c>
      <c r="P80" s="9">
        <f t="shared" si="60"/>
        <v>0</v>
      </c>
    </row>
    <row r="81" spans="1:18" ht="36" x14ac:dyDescent="0.2">
      <c r="A81" s="30" t="s">
        <v>209</v>
      </c>
      <c r="B81" s="78" t="s">
        <v>210</v>
      </c>
      <c r="C81" s="7">
        <v>5190248</v>
      </c>
      <c r="D81" s="134" t="s">
        <v>261</v>
      </c>
      <c r="E81" s="82" t="s">
        <v>211</v>
      </c>
      <c r="F81" s="9">
        <v>13000</v>
      </c>
      <c r="G81" s="9">
        <f t="shared" si="53"/>
        <v>13000</v>
      </c>
      <c r="H81" s="9">
        <v>0</v>
      </c>
      <c r="I81" s="9"/>
      <c r="J81" s="9">
        <f t="shared" si="55"/>
        <v>0</v>
      </c>
      <c r="K81" s="9">
        <f t="shared" si="56"/>
        <v>13000</v>
      </c>
      <c r="L81" s="9">
        <f t="shared" si="57"/>
        <v>13000</v>
      </c>
      <c r="M81" s="9">
        <v>8700</v>
      </c>
      <c r="N81" s="9">
        <f t="shared" si="58"/>
        <v>8700</v>
      </c>
      <c r="O81" s="9">
        <f t="shared" si="59"/>
        <v>-4300</v>
      </c>
      <c r="P81" s="9">
        <f t="shared" si="60"/>
        <v>-4300</v>
      </c>
    </row>
    <row r="82" spans="1:18" ht="24" x14ac:dyDescent="0.2">
      <c r="A82" s="30" t="s">
        <v>212</v>
      </c>
      <c r="B82" s="78" t="s">
        <v>213</v>
      </c>
      <c r="C82" s="7">
        <v>5190344</v>
      </c>
      <c r="D82" s="134" t="s">
        <v>261</v>
      </c>
      <c r="E82" s="82" t="s">
        <v>214</v>
      </c>
      <c r="F82" s="9">
        <v>7000</v>
      </c>
      <c r="G82" s="9">
        <f t="shared" si="53"/>
        <v>7000</v>
      </c>
      <c r="H82" s="9">
        <v>0</v>
      </c>
      <c r="I82" s="9"/>
      <c r="J82" s="9">
        <f t="shared" si="55"/>
        <v>0</v>
      </c>
      <c r="K82" s="9">
        <f t="shared" si="56"/>
        <v>7000</v>
      </c>
      <c r="L82" s="9">
        <f t="shared" si="57"/>
        <v>7000</v>
      </c>
      <c r="M82" s="9">
        <v>800</v>
      </c>
      <c r="N82" s="9">
        <f t="shared" si="58"/>
        <v>800</v>
      </c>
      <c r="O82" s="9">
        <f t="shared" si="59"/>
        <v>-6200</v>
      </c>
      <c r="P82" s="9">
        <f t="shared" si="60"/>
        <v>-6200</v>
      </c>
    </row>
    <row r="83" spans="1:18" ht="48" x14ac:dyDescent="0.2">
      <c r="A83" s="30" t="s">
        <v>215</v>
      </c>
      <c r="B83" s="78" t="s">
        <v>204</v>
      </c>
      <c r="C83" s="7">
        <v>5190229</v>
      </c>
      <c r="D83" s="134"/>
      <c r="E83" s="82" t="s">
        <v>216</v>
      </c>
      <c r="F83" s="9">
        <v>43083</v>
      </c>
      <c r="G83" s="9">
        <f t="shared" si="53"/>
        <v>43083</v>
      </c>
      <c r="H83" s="9">
        <v>0</v>
      </c>
      <c r="I83" s="9"/>
      <c r="J83" s="9">
        <f t="shared" si="55"/>
        <v>0</v>
      </c>
      <c r="K83" s="9">
        <f t="shared" si="56"/>
        <v>43083</v>
      </c>
      <c r="L83" s="9">
        <f t="shared" si="57"/>
        <v>43083</v>
      </c>
      <c r="M83" s="9">
        <v>43083</v>
      </c>
      <c r="N83" s="9">
        <f t="shared" si="58"/>
        <v>43083</v>
      </c>
      <c r="O83" s="9">
        <f t="shared" si="59"/>
        <v>0</v>
      </c>
      <c r="P83" s="9">
        <f t="shared" si="60"/>
        <v>0</v>
      </c>
    </row>
    <row r="84" spans="1:18" ht="36" x14ac:dyDescent="0.2">
      <c r="A84" s="30" t="s">
        <v>217</v>
      </c>
      <c r="B84" s="78" t="s">
        <v>204</v>
      </c>
      <c r="C84" s="7">
        <v>5190217</v>
      </c>
      <c r="D84" s="134"/>
      <c r="E84" s="82" t="s">
        <v>218</v>
      </c>
      <c r="F84" s="9">
        <v>101620</v>
      </c>
      <c r="G84" s="9">
        <f t="shared" si="53"/>
        <v>101620</v>
      </c>
      <c r="H84" s="9">
        <v>0</v>
      </c>
      <c r="I84" s="9"/>
      <c r="J84" s="9">
        <f t="shared" si="55"/>
        <v>0</v>
      </c>
      <c r="K84" s="9">
        <f t="shared" si="56"/>
        <v>101620</v>
      </c>
      <c r="L84" s="9">
        <f t="shared" si="57"/>
        <v>101620</v>
      </c>
      <c r="M84" s="9">
        <v>101620</v>
      </c>
      <c r="N84" s="9">
        <f t="shared" si="58"/>
        <v>101620</v>
      </c>
      <c r="O84" s="9">
        <f t="shared" si="59"/>
        <v>0</v>
      </c>
      <c r="P84" s="9">
        <f t="shared" si="60"/>
        <v>0</v>
      </c>
    </row>
    <row r="85" spans="1:18" ht="24" x14ac:dyDescent="0.2">
      <c r="A85" s="30" t="s">
        <v>219</v>
      </c>
      <c r="B85" s="78" t="s">
        <v>204</v>
      </c>
      <c r="C85" s="7">
        <v>5200223</v>
      </c>
      <c r="D85" s="134"/>
      <c r="E85" s="82" t="s">
        <v>220</v>
      </c>
      <c r="F85" s="9">
        <v>34983</v>
      </c>
      <c r="G85" s="9">
        <f t="shared" si="53"/>
        <v>34983</v>
      </c>
      <c r="H85" s="9">
        <v>0</v>
      </c>
      <c r="I85" s="9"/>
      <c r="J85" s="9">
        <f t="shared" si="55"/>
        <v>0</v>
      </c>
      <c r="K85" s="9">
        <f t="shared" si="56"/>
        <v>34983</v>
      </c>
      <c r="L85" s="9">
        <f t="shared" si="57"/>
        <v>34983</v>
      </c>
      <c r="M85" s="9">
        <v>34983</v>
      </c>
      <c r="N85" s="9">
        <f t="shared" si="58"/>
        <v>34983</v>
      </c>
      <c r="O85" s="9">
        <f t="shared" si="59"/>
        <v>0</v>
      </c>
      <c r="P85" s="9">
        <f t="shared" si="60"/>
        <v>0</v>
      </c>
    </row>
    <row r="86" spans="1:18" ht="48" x14ac:dyDescent="0.2">
      <c r="A86" s="30" t="s">
        <v>221</v>
      </c>
      <c r="B86" s="78" t="s">
        <v>204</v>
      </c>
      <c r="C86" s="7">
        <v>5190356</v>
      </c>
      <c r="D86" s="134"/>
      <c r="E86" s="82" t="s">
        <v>222</v>
      </c>
      <c r="F86" s="9">
        <v>45977.06</v>
      </c>
      <c r="G86" s="9">
        <f t="shared" si="53"/>
        <v>45977.06</v>
      </c>
      <c r="H86" s="9">
        <v>0</v>
      </c>
      <c r="I86" s="9"/>
      <c r="J86" s="9">
        <f t="shared" si="55"/>
        <v>0</v>
      </c>
      <c r="K86" s="9">
        <f t="shared" si="56"/>
        <v>45977.06</v>
      </c>
      <c r="L86" s="9">
        <f t="shared" si="57"/>
        <v>45977.06</v>
      </c>
      <c r="M86" s="9">
        <v>45977.06</v>
      </c>
      <c r="N86" s="9">
        <f t="shared" si="58"/>
        <v>45977.06</v>
      </c>
      <c r="O86" s="9">
        <f t="shared" si="59"/>
        <v>0</v>
      </c>
      <c r="P86" s="9">
        <f t="shared" si="60"/>
        <v>0</v>
      </c>
    </row>
    <row r="87" spans="1:18" ht="24" x14ac:dyDescent="0.2">
      <c r="A87" s="30" t="s">
        <v>223</v>
      </c>
      <c r="B87" s="78" t="s">
        <v>204</v>
      </c>
      <c r="C87" s="7">
        <v>5190211</v>
      </c>
      <c r="D87" s="134"/>
      <c r="E87" s="82" t="s">
        <v>224</v>
      </c>
      <c r="F87" s="9">
        <v>133376</v>
      </c>
      <c r="G87" s="9">
        <f t="shared" si="53"/>
        <v>133376</v>
      </c>
      <c r="H87" s="9">
        <v>0</v>
      </c>
      <c r="I87" s="9"/>
      <c r="J87" s="9">
        <f t="shared" si="55"/>
        <v>0</v>
      </c>
      <c r="K87" s="9">
        <f t="shared" si="56"/>
        <v>133376</v>
      </c>
      <c r="L87" s="9">
        <f t="shared" si="57"/>
        <v>133376</v>
      </c>
      <c r="M87" s="9">
        <v>133376</v>
      </c>
      <c r="N87" s="9">
        <f t="shared" si="58"/>
        <v>133376</v>
      </c>
      <c r="O87" s="9">
        <f t="shared" si="59"/>
        <v>0</v>
      </c>
      <c r="P87" s="9">
        <f t="shared" si="60"/>
        <v>0</v>
      </c>
    </row>
    <row r="88" spans="1:18" ht="60" x14ac:dyDescent="0.2">
      <c r="A88" s="30" t="s">
        <v>225</v>
      </c>
      <c r="B88" s="78" t="s">
        <v>256</v>
      </c>
      <c r="C88" s="7">
        <v>5198130</v>
      </c>
      <c r="D88" s="134" t="s">
        <v>261</v>
      </c>
      <c r="E88" s="82" t="s">
        <v>226</v>
      </c>
      <c r="F88" s="9">
        <v>22000</v>
      </c>
      <c r="G88" s="9">
        <v>22000</v>
      </c>
      <c r="H88" s="9">
        <v>0</v>
      </c>
      <c r="I88" s="9"/>
      <c r="J88" s="9">
        <f t="shared" si="55"/>
        <v>0</v>
      </c>
      <c r="K88" s="9">
        <f t="shared" si="56"/>
        <v>22000</v>
      </c>
      <c r="L88" s="9">
        <f t="shared" si="57"/>
        <v>22000</v>
      </c>
      <c r="M88" s="9">
        <v>0</v>
      </c>
      <c r="N88" s="9">
        <f t="shared" si="58"/>
        <v>0</v>
      </c>
      <c r="O88" s="9">
        <f t="shared" si="59"/>
        <v>-22000</v>
      </c>
      <c r="P88" s="9">
        <f t="shared" si="60"/>
        <v>-22000</v>
      </c>
    </row>
    <row r="89" spans="1:18" ht="24" x14ac:dyDescent="0.2">
      <c r="A89" s="30" t="s">
        <v>227</v>
      </c>
      <c r="B89" s="78" t="s">
        <v>257</v>
      </c>
      <c r="C89" s="6">
        <v>5198127</v>
      </c>
      <c r="D89" s="135" t="s">
        <v>261</v>
      </c>
      <c r="E89" s="82" t="s">
        <v>228</v>
      </c>
      <c r="F89" s="9">
        <v>32000</v>
      </c>
      <c r="G89" s="9">
        <v>32000</v>
      </c>
      <c r="H89" s="9">
        <v>0</v>
      </c>
      <c r="I89" s="9"/>
      <c r="J89" s="9">
        <f t="shared" si="55"/>
        <v>0</v>
      </c>
      <c r="K89" s="9">
        <f t="shared" si="56"/>
        <v>32000</v>
      </c>
      <c r="L89" s="9">
        <f t="shared" si="57"/>
        <v>32000</v>
      </c>
      <c r="M89" s="9">
        <v>0</v>
      </c>
      <c r="N89" s="9">
        <f t="shared" si="58"/>
        <v>0</v>
      </c>
      <c r="O89" s="9">
        <f t="shared" si="59"/>
        <v>-32000</v>
      </c>
      <c r="P89" s="9">
        <f t="shared" si="60"/>
        <v>-32000</v>
      </c>
    </row>
    <row r="90" spans="1:18" ht="36" x14ac:dyDescent="0.2">
      <c r="A90" s="30" t="s">
        <v>229</v>
      </c>
      <c r="B90" s="78" t="s">
        <v>204</v>
      </c>
      <c r="C90" s="6">
        <v>5200008</v>
      </c>
      <c r="D90" s="135"/>
      <c r="E90" s="82" t="s">
        <v>230</v>
      </c>
      <c r="F90" s="9">
        <v>15000</v>
      </c>
      <c r="G90" s="9">
        <v>15000</v>
      </c>
      <c r="H90" s="9">
        <v>0</v>
      </c>
      <c r="I90" s="9"/>
      <c r="J90" s="9">
        <f t="shared" si="55"/>
        <v>0</v>
      </c>
      <c r="K90" s="9">
        <f t="shared" si="56"/>
        <v>15000</v>
      </c>
      <c r="L90" s="9">
        <f t="shared" si="57"/>
        <v>15000</v>
      </c>
      <c r="M90" s="9">
        <v>15000</v>
      </c>
      <c r="N90" s="9">
        <f t="shared" si="58"/>
        <v>15000</v>
      </c>
      <c r="O90" s="9">
        <f t="shared" si="59"/>
        <v>0</v>
      </c>
      <c r="P90" s="9">
        <f t="shared" si="60"/>
        <v>0</v>
      </c>
    </row>
    <row r="91" spans="1:18" ht="24" x14ac:dyDescent="0.2">
      <c r="A91" s="30" t="s">
        <v>231</v>
      </c>
      <c r="B91" s="78" t="s">
        <v>258</v>
      </c>
      <c r="C91" s="6">
        <v>5189952</v>
      </c>
      <c r="D91" s="135" t="s">
        <v>261</v>
      </c>
      <c r="E91" s="82" t="s">
        <v>232</v>
      </c>
      <c r="F91" s="9">
        <v>110000</v>
      </c>
      <c r="G91" s="9">
        <f t="shared" si="53"/>
        <v>110000</v>
      </c>
      <c r="H91" s="9">
        <v>0</v>
      </c>
      <c r="I91" s="9"/>
      <c r="J91" s="9">
        <f t="shared" si="55"/>
        <v>0</v>
      </c>
      <c r="K91" s="9">
        <f t="shared" si="56"/>
        <v>110000</v>
      </c>
      <c r="L91" s="9">
        <f t="shared" si="57"/>
        <v>110000</v>
      </c>
      <c r="M91" s="9">
        <v>0</v>
      </c>
      <c r="N91" s="9">
        <f t="shared" si="58"/>
        <v>0</v>
      </c>
      <c r="O91" s="9">
        <f t="shared" si="59"/>
        <v>-110000</v>
      </c>
      <c r="P91" s="9">
        <f t="shared" si="60"/>
        <v>-110000</v>
      </c>
    </row>
    <row r="92" spans="1:18" ht="22.5" customHeight="1" x14ac:dyDescent="0.2">
      <c r="A92" s="242" t="s">
        <v>233</v>
      </c>
      <c r="B92" s="243"/>
      <c r="C92" s="96"/>
      <c r="D92" s="126"/>
      <c r="E92" s="13"/>
      <c r="F92" s="14">
        <f>SUM(F76:F91)</f>
        <v>739252.65999999992</v>
      </c>
      <c r="G92" s="14">
        <f>SUM(G76:G91)</f>
        <v>739252.65999999992</v>
      </c>
      <c r="H92" s="14">
        <f>SUM(H76:H91)</f>
        <v>0</v>
      </c>
      <c r="I92" s="14">
        <f>SUM(I76:I91)</f>
        <v>0</v>
      </c>
      <c r="J92" s="14">
        <f>I92+H92</f>
        <v>0</v>
      </c>
      <c r="K92" s="14">
        <f t="shared" ref="K92:P92" si="61">SUM(K76:K91)</f>
        <v>739252.65999999992</v>
      </c>
      <c r="L92" s="14">
        <f t="shared" si="61"/>
        <v>739252.65999999992</v>
      </c>
      <c r="M92" s="14">
        <f t="shared" si="61"/>
        <v>465159.06</v>
      </c>
      <c r="N92" s="14">
        <f t="shared" si="61"/>
        <v>465159.06</v>
      </c>
      <c r="O92" s="14">
        <f t="shared" si="61"/>
        <v>-274093.59999999998</v>
      </c>
      <c r="P92" s="14">
        <f t="shared" si="61"/>
        <v>-274093.59999999998</v>
      </c>
      <c r="Q92" s="85"/>
    </row>
    <row r="93" spans="1:18" x14ac:dyDescent="0.2">
      <c r="A93" s="50"/>
      <c r="B93" s="22"/>
      <c r="C93" s="22"/>
      <c r="D93" s="22"/>
      <c r="E93" s="22"/>
      <c r="F93" s="23"/>
      <c r="G93" s="23"/>
      <c r="H93" s="81"/>
      <c r="I93" s="9"/>
      <c r="J93" s="9"/>
      <c r="K93" s="23"/>
      <c r="M93" s="9"/>
      <c r="N93" s="9"/>
      <c r="O93" s="23"/>
    </row>
    <row r="94" spans="1:18" ht="12.75" customHeight="1" x14ac:dyDescent="0.2">
      <c r="A94" s="244" t="s">
        <v>24</v>
      </c>
      <c r="B94" s="244"/>
      <c r="C94" s="97"/>
      <c r="D94" s="127"/>
      <c r="E94" s="52"/>
      <c r="F94" s="53">
        <f>SUM(F12+F28+F34+F37+F41+F44+F47+F54+F58+F74+F92)</f>
        <v>12363105.300000001</v>
      </c>
      <c r="G94" s="53">
        <f>SUM(G12+G28+G34+G37+G41+G44+G47+G54+G58+G74+G92)</f>
        <v>12363105.300000001</v>
      </c>
      <c r="H94" s="53">
        <f>SUM(H12+H28+H34+H37+H41+H44+H47+H54+H58+H74+H92)</f>
        <v>142374.9</v>
      </c>
      <c r="I94" s="53">
        <f>SUM(I12+I28+I34+I37+I41+I44+I47+I54+I58+I74+I92)</f>
        <v>0</v>
      </c>
      <c r="J94" s="53">
        <f>I94+H94</f>
        <v>142374.9</v>
      </c>
      <c r="K94" s="53">
        <f t="shared" ref="K94:P94" si="62">SUM(K12+K28+K34+K37+K41+K44+K47+K54+K58+K74+K92)</f>
        <v>12363105.300000001</v>
      </c>
      <c r="L94" s="53">
        <f t="shared" si="62"/>
        <v>12505480.199999999</v>
      </c>
      <c r="M94" s="53">
        <f t="shared" si="62"/>
        <v>8876897.7800000012</v>
      </c>
      <c r="N94" s="53">
        <f t="shared" si="62"/>
        <v>9019272.6800000016</v>
      </c>
      <c r="O94" s="53">
        <f t="shared" si="62"/>
        <v>-3486207.5200000009</v>
      </c>
      <c r="P94" s="53">
        <f t="shared" si="62"/>
        <v>-3486207.5200000009</v>
      </c>
      <c r="Q94" s="85"/>
      <c r="R94" s="85"/>
    </row>
    <row r="95" spans="1:18" x14ac:dyDescent="0.2">
      <c r="A95" s="231" t="s">
        <v>20</v>
      </c>
      <c r="B95" s="231"/>
      <c r="C95" s="93"/>
      <c r="D95" s="124"/>
      <c r="E95" s="93"/>
      <c r="F95" s="93"/>
      <c r="G95" s="93"/>
      <c r="H95" s="93"/>
      <c r="I95" s="93"/>
      <c r="J95" s="93"/>
      <c r="K95" s="93"/>
      <c r="L95" s="93"/>
      <c r="M95" s="93"/>
      <c r="N95" s="93"/>
      <c r="O95" s="93"/>
      <c r="P95" s="93"/>
    </row>
    <row r="96" spans="1:18" x14ac:dyDescent="0.2">
      <c r="A96" s="6" t="s">
        <v>6</v>
      </c>
      <c r="B96" s="7" t="s">
        <v>7</v>
      </c>
      <c r="C96" s="7"/>
      <c r="D96" s="7"/>
      <c r="E96" s="8"/>
      <c r="F96" s="9">
        <v>225000</v>
      </c>
      <c r="G96" s="9">
        <v>225000</v>
      </c>
      <c r="H96" s="9">
        <v>0</v>
      </c>
      <c r="I96" s="9">
        <v>0</v>
      </c>
      <c r="J96" s="9">
        <f t="shared" ref="J96:J110" si="63">I96+H96</f>
        <v>0</v>
      </c>
      <c r="K96" s="9">
        <v>225000</v>
      </c>
      <c r="L96" s="9">
        <v>225000</v>
      </c>
      <c r="M96" s="9">
        <v>225000</v>
      </c>
      <c r="N96" s="9">
        <v>225000</v>
      </c>
      <c r="O96" s="9">
        <v>0</v>
      </c>
      <c r="P96" s="9">
        <v>0</v>
      </c>
    </row>
    <row r="97" spans="1:17" x14ac:dyDescent="0.2">
      <c r="A97" s="6" t="s">
        <v>23</v>
      </c>
      <c r="B97" s="7" t="s">
        <v>39</v>
      </c>
      <c r="C97" s="7"/>
      <c r="D97" s="7"/>
      <c r="E97" s="8"/>
      <c r="F97" s="9">
        <v>3200</v>
      </c>
      <c r="G97" s="9">
        <v>3200</v>
      </c>
      <c r="H97" s="9">
        <v>0</v>
      </c>
      <c r="I97" s="9">
        <v>0</v>
      </c>
      <c r="J97" s="9">
        <f t="shared" si="63"/>
        <v>0</v>
      </c>
      <c r="K97" s="9">
        <v>3200</v>
      </c>
      <c r="L97" s="9">
        <v>3200</v>
      </c>
      <c r="M97" s="9">
        <v>3200</v>
      </c>
      <c r="N97" s="9">
        <v>3200</v>
      </c>
      <c r="O97" s="9">
        <v>0</v>
      </c>
      <c r="P97" s="9">
        <v>0</v>
      </c>
    </row>
    <row r="98" spans="1:17" x14ac:dyDescent="0.2">
      <c r="A98" s="6" t="s">
        <v>8</v>
      </c>
      <c r="B98" s="7" t="s">
        <v>37</v>
      </c>
      <c r="C98" s="7"/>
      <c r="D98" s="7"/>
      <c r="E98" s="8"/>
      <c r="F98" s="9">
        <v>5500</v>
      </c>
      <c r="G98" s="9">
        <v>5500</v>
      </c>
      <c r="H98" s="9">
        <v>0</v>
      </c>
      <c r="I98" s="9">
        <v>0</v>
      </c>
      <c r="J98" s="9">
        <f t="shared" si="63"/>
        <v>0</v>
      </c>
      <c r="K98" s="9">
        <v>5500</v>
      </c>
      <c r="L98" s="9">
        <v>5500</v>
      </c>
      <c r="M98" s="9">
        <v>5500</v>
      </c>
      <c r="N98" s="9">
        <v>5500</v>
      </c>
      <c r="O98" s="9">
        <v>0</v>
      </c>
      <c r="P98" s="9">
        <v>0</v>
      </c>
    </row>
    <row r="99" spans="1:17" x14ac:dyDescent="0.2">
      <c r="A99" s="6" t="s">
        <v>9</v>
      </c>
      <c r="B99" s="7" t="s">
        <v>38</v>
      </c>
      <c r="C99" s="7"/>
      <c r="D99" s="7"/>
      <c r="E99" s="8"/>
      <c r="F99" s="9">
        <v>3200</v>
      </c>
      <c r="G99" s="9">
        <v>3200</v>
      </c>
      <c r="H99" s="9">
        <v>0</v>
      </c>
      <c r="I99" s="9">
        <v>0</v>
      </c>
      <c r="J99" s="9">
        <f t="shared" si="63"/>
        <v>0</v>
      </c>
      <c r="K99" s="9">
        <v>3200</v>
      </c>
      <c r="L99" s="9">
        <v>3200</v>
      </c>
      <c r="M99" s="9">
        <v>3200</v>
      </c>
      <c r="N99" s="9">
        <v>3200</v>
      </c>
      <c r="O99" s="9">
        <v>0</v>
      </c>
      <c r="P99" s="9">
        <v>0</v>
      </c>
    </row>
    <row r="100" spans="1:17" x14ac:dyDescent="0.2">
      <c r="A100" s="6" t="s">
        <v>10</v>
      </c>
      <c r="B100" s="7" t="s">
        <v>13</v>
      </c>
      <c r="C100" s="7"/>
      <c r="D100" s="7"/>
      <c r="E100" s="8"/>
      <c r="F100" s="9">
        <v>0</v>
      </c>
      <c r="G100" s="9">
        <f t="shared" ref="G100:G102" si="64">F100-(F100*2/100)</f>
        <v>0</v>
      </c>
      <c r="H100" s="9">
        <v>0</v>
      </c>
      <c r="I100" s="9">
        <v>0</v>
      </c>
      <c r="J100" s="9">
        <f t="shared" si="63"/>
        <v>0</v>
      </c>
      <c r="K100" s="9">
        <v>0</v>
      </c>
      <c r="L100" s="9">
        <v>0</v>
      </c>
      <c r="M100" s="9">
        <v>0</v>
      </c>
      <c r="N100" s="9">
        <v>0</v>
      </c>
      <c r="O100" s="9">
        <v>0</v>
      </c>
      <c r="P100" s="9">
        <v>0</v>
      </c>
    </row>
    <row r="101" spans="1:17" x14ac:dyDescent="0.2">
      <c r="A101" s="6" t="s">
        <v>11</v>
      </c>
      <c r="B101" s="7" t="s">
        <v>14</v>
      </c>
      <c r="C101" s="7"/>
      <c r="D101" s="7"/>
      <c r="E101" s="8"/>
      <c r="F101" s="9">
        <v>0</v>
      </c>
      <c r="G101" s="9">
        <f t="shared" si="64"/>
        <v>0</v>
      </c>
      <c r="H101" s="9">
        <v>0</v>
      </c>
      <c r="I101" s="9">
        <v>0</v>
      </c>
      <c r="J101" s="9">
        <f t="shared" si="63"/>
        <v>0</v>
      </c>
      <c r="K101" s="9">
        <v>0</v>
      </c>
      <c r="L101" s="9">
        <v>0</v>
      </c>
      <c r="M101" s="9">
        <v>0</v>
      </c>
      <c r="N101" s="9">
        <v>0</v>
      </c>
      <c r="O101" s="9">
        <v>0</v>
      </c>
      <c r="P101" s="9">
        <v>0</v>
      </c>
    </row>
    <row r="102" spans="1:17" x14ac:dyDescent="0.2">
      <c r="A102" s="6" t="s">
        <v>12</v>
      </c>
      <c r="B102" s="7" t="s">
        <v>15</v>
      </c>
      <c r="C102" s="7"/>
      <c r="D102" s="7"/>
      <c r="E102" s="8"/>
      <c r="F102" s="9">
        <v>0</v>
      </c>
      <c r="G102" s="9">
        <f t="shared" si="64"/>
        <v>0</v>
      </c>
      <c r="H102" s="9">
        <v>0</v>
      </c>
      <c r="I102" s="9">
        <v>0</v>
      </c>
      <c r="J102" s="9">
        <f t="shared" si="63"/>
        <v>0</v>
      </c>
      <c r="K102" s="9">
        <v>0</v>
      </c>
      <c r="L102" s="9">
        <v>0</v>
      </c>
      <c r="M102" s="9">
        <v>0</v>
      </c>
      <c r="N102" s="9">
        <v>0</v>
      </c>
      <c r="O102" s="9">
        <v>0</v>
      </c>
      <c r="P102" s="9">
        <v>0</v>
      </c>
    </row>
    <row r="103" spans="1:17" x14ac:dyDescent="0.2">
      <c r="A103" s="6" t="s">
        <v>234</v>
      </c>
      <c r="B103" s="55" t="s">
        <v>235</v>
      </c>
      <c r="C103" s="7"/>
      <c r="D103" s="7"/>
      <c r="E103" s="8"/>
      <c r="F103" s="9">
        <v>5500</v>
      </c>
      <c r="G103" s="9">
        <v>5500</v>
      </c>
      <c r="H103" s="9">
        <v>0</v>
      </c>
      <c r="I103" s="9">
        <v>0</v>
      </c>
      <c r="J103" s="9">
        <f t="shared" si="63"/>
        <v>0</v>
      </c>
      <c r="K103" s="9">
        <v>5500</v>
      </c>
      <c r="L103" s="9">
        <v>5500</v>
      </c>
      <c r="M103" s="9">
        <v>5500</v>
      </c>
      <c r="N103" s="9">
        <v>5500</v>
      </c>
      <c r="O103" s="9">
        <v>0</v>
      </c>
      <c r="P103" s="9">
        <v>0</v>
      </c>
    </row>
    <row r="104" spans="1:17" x14ac:dyDescent="0.2">
      <c r="A104" s="232" t="s">
        <v>16</v>
      </c>
      <c r="B104" s="232"/>
      <c r="C104" s="94"/>
      <c r="D104" s="125"/>
      <c r="E104" s="57"/>
      <c r="F104" s="58">
        <f>SUM(F96:F103)</f>
        <v>242400</v>
      </c>
      <c r="G104" s="58">
        <f>SUM(G96:G103)</f>
        <v>242400</v>
      </c>
      <c r="H104" s="58">
        <f>SUM(H96:H103)</f>
        <v>0</v>
      </c>
      <c r="I104" s="58">
        <f>SUM(I96:I103)</f>
        <v>0</v>
      </c>
      <c r="J104" s="58">
        <f t="shared" si="63"/>
        <v>0</v>
      </c>
      <c r="K104" s="58">
        <f t="shared" ref="K104:P104" si="65">SUM(K96:K103)</f>
        <v>242400</v>
      </c>
      <c r="L104" s="58">
        <f t="shared" si="65"/>
        <v>242400</v>
      </c>
      <c r="M104" s="58">
        <f t="shared" si="65"/>
        <v>242400</v>
      </c>
      <c r="N104" s="58">
        <f t="shared" si="65"/>
        <v>242400</v>
      </c>
      <c r="O104" s="58">
        <f t="shared" si="65"/>
        <v>0</v>
      </c>
      <c r="P104" s="58">
        <f t="shared" si="65"/>
        <v>0</v>
      </c>
    </row>
    <row r="105" spans="1:17" ht="12.75" customHeight="1" x14ac:dyDescent="0.2">
      <c r="A105" s="255" t="s">
        <v>236</v>
      </c>
      <c r="B105" s="256"/>
      <c r="C105" s="88"/>
      <c r="D105" s="88"/>
      <c r="E105" s="89"/>
      <c r="F105" s="90">
        <f>F94+F104</f>
        <v>12605505.300000001</v>
      </c>
      <c r="G105" s="90">
        <f>G94+G104</f>
        <v>12605505.300000001</v>
      </c>
      <c r="H105" s="90">
        <f>SUM(H94+H104)</f>
        <v>142374.9</v>
      </c>
      <c r="I105" s="90">
        <f>SUM(I94+I104)</f>
        <v>0</v>
      </c>
      <c r="J105" s="90">
        <f t="shared" si="63"/>
        <v>142374.9</v>
      </c>
      <c r="K105" s="90">
        <f>K94+K104</f>
        <v>12605505.300000001</v>
      </c>
      <c r="L105" s="90">
        <f>L94+L104</f>
        <v>12747880.199999999</v>
      </c>
      <c r="M105" s="90">
        <f>SUM(M94+M104)</f>
        <v>9119297.7800000012</v>
      </c>
      <c r="N105" s="90">
        <f>SUM(N94+N104)</f>
        <v>9261672.6800000016</v>
      </c>
      <c r="O105" s="90">
        <f>O94+O104</f>
        <v>-3486207.5200000009</v>
      </c>
      <c r="P105" s="90">
        <f>P94+P104</f>
        <v>-3486207.5200000009</v>
      </c>
    </row>
    <row r="106" spans="1:17" x14ac:dyDescent="0.2">
      <c r="B106" s="62"/>
      <c r="C106" s="62"/>
      <c r="D106" s="62"/>
      <c r="E106" s="63" t="s">
        <v>97</v>
      </c>
      <c r="F106" s="91">
        <f>F12+F28+F34+F37+F41+F44</f>
        <v>200000</v>
      </c>
      <c r="G106" s="91">
        <f>G12+G28+G34+G37+G41+G44</f>
        <v>200000</v>
      </c>
      <c r="H106" s="91">
        <f>H12+H28+H34+H37+H41+H44</f>
        <v>6950.34</v>
      </c>
      <c r="I106" s="91">
        <f>I12+I28+I34+I37+I41+I44</f>
        <v>0</v>
      </c>
      <c r="J106" s="91">
        <f t="shared" si="63"/>
        <v>6950.34</v>
      </c>
      <c r="K106" s="91">
        <f t="shared" ref="K106:P106" si="66">K12+K28+K34+K37+K41+K44</f>
        <v>200000</v>
      </c>
      <c r="L106" s="91">
        <f t="shared" si="66"/>
        <v>206950.34</v>
      </c>
      <c r="M106" s="91">
        <f t="shared" si="66"/>
        <v>200000</v>
      </c>
      <c r="N106" s="91">
        <f t="shared" si="66"/>
        <v>206950.34</v>
      </c>
      <c r="O106" s="91">
        <f t="shared" si="66"/>
        <v>0</v>
      </c>
      <c r="P106" s="91">
        <f t="shared" si="66"/>
        <v>0</v>
      </c>
    </row>
    <row r="107" spans="1:17" x14ac:dyDescent="0.2">
      <c r="B107" s="62"/>
      <c r="C107" s="62"/>
      <c r="D107" s="62"/>
      <c r="E107" s="63" t="s">
        <v>145</v>
      </c>
      <c r="F107" s="64">
        <f>F74 + F92</f>
        <v>2536594.4</v>
      </c>
      <c r="G107" s="64">
        <f>G74 + G92</f>
        <v>2536594.4</v>
      </c>
      <c r="H107" s="64">
        <f>H74 + H92</f>
        <v>66868.03</v>
      </c>
      <c r="I107" s="64">
        <f>I74 + I92</f>
        <v>0</v>
      </c>
      <c r="J107" s="64">
        <f t="shared" si="63"/>
        <v>66868.03</v>
      </c>
      <c r="K107" s="64">
        <f t="shared" ref="K107:P107" si="67">K74 + K92</f>
        <v>2536594.4</v>
      </c>
      <c r="L107" s="64">
        <f t="shared" si="67"/>
        <v>2603462.4299999997</v>
      </c>
      <c r="M107" s="64">
        <f t="shared" si="67"/>
        <v>1284927.29</v>
      </c>
      <c r="N107" s="64">
        <f t="shared" si="67"/>
        <v>1351795.32</v>
      </c>
      <c r="O107" s="64">
        <f t="shared" si="67"/>
        <v>-1251667.1099999999</v>
      </c>
      <c r="P107" s="64">
        <f t="shared" si="67"/>
        <v>-1251667.1099999999</v>
      </c>
    </row>
    <row r="108" spans="1:17" x14ac:dyDescent="0.2">
      <c r="B108" s="62"/>
      <c r="C108" s="62"/>
      <c r="D108" s="62"/>
      <c r="E108" s="63" t="s">
        <v>98</v>
      </c>
      <c r="F108" s="64">
        <f>F47+F54+F58</f>
        <v>9626510.9000000004</v>
      </c>
      <c r="G108" s="64">
        <f>G47+G54+G58</f>
        <v>9626510.9000000004</v>
      </c>
      <c r="H108" s="64">
        <f>H47+H54+H58</f>
        <v>68556.53</v>
      </c>
      <c r="I108" s="64">
        <f>I47+I54+I58</f>
        <v>0</v>
      </c>
      <c r="J108" s="64">
        <f t="shared" si="63"/>
        <v>68556.53</v>
      </c>
      <c r="K108" s="64">
        <f t="shared" ref="K108:P108" si="68">K47+K54+K58</f>
        <v>9626510.9000000004</v>
      </c>
      <c r="L108" s="64">
        <f t="shared" si="68"/>
        <v>9695067.4299999997</v>
      </c>
      <c r="M108" s="64">
        <f t="shared" si="68"/>
        <v>7391970.4900000002</v>
      </c>
      <c r="N108" s="64">
        <f t="shared" si="68"/>
        <v>7460527.0199999996</v>
      </c>
      <c r="O108" s="64">
        <f t="shared" si="68"/>
        <v>-2234540.4100000006</v>
      </c>
      <c r="P108" s="64">
        <f t="shared" si="68"/>
        <v>-2234540.4100000006</v>
      </c>
    </row>
    <row r="109" spans="1:17" x14ac:dyDescent="0.2">
      <c r="B109" s="62"/>
      <c r="C109" s="62"/>
      <c r="D109" s="62"/>
      <c r="E109" s="63" t="s">
        <v>35</v>
      </c>
      <c r="F109" s="64">
        <f>SUM(F104)</f>
        <v>242400</v>
      </c>
      <c r="G109" s="64">
        <f>SUM(G104)</f>
        <v>242400</v>
      </c>
      <c r="H109" s="64">
        <f>SUM(H104)</f>
        <v>0</v>
      </c>
      <c r="I109" s="64">
        <f>SUM(I104)</f>
        <v>0</v>
      </c>
      <c r="J109" s="64">
        <f>I109+H109</f>
        <v>0</v>
      </c>
      <c r="K109" s="64">
        <f t="shared" ref="K109:P109" si="69">SUM(K104)</f>
        <v>242400</v>
      </c>
      <c r="L109" s="64">
        <f t="shared" si="69"/>
        <v>242400</v>
      </c>
      <c r="M109" s="64">
        <f t="shared" si="69"/>
        <v>242400</v>
      </c>
      <c r="N109" s="64">
        <f t="shared" si="69"/>
        <v>242400</v>
      </c>
      <c r="O109" s="64">
        <f t="shared" si="69"/>
        <v>0</v>
      </c>
      <c r="P109" s="64">
        <f t="shared" si="69"/>
        <v>0</v>
      </c>
    </row>
    <row r="110" spans="1:17" x14ac:dyDescent="0.2">
      <c r="B110" s="65"/>
      <c r="C110" s="65"/>
      <c r="D110" s="65"/>
      <c r="E110" s="66" t="s">
        <v>99</v>
      </c>
      <c r="F110" s="67">
        <f>SUM(F106:F109)</f>
        <v>12605505.300000001</v>
      </c>
      <c r="G110" s="67">
        <f>SUM(G106:G109)</f>
        <v>12605505.300000001</v>
      </c>
      <c r="H110" s="67">
        <f>SUM(H106:H109)</f>
        <v>142374.9</v>
      </c>
      <c r="I110" s="67">
        <f>SUM(I106:I109)</f>
        <v>0</v>
      </c>
      <c r="J110" s="67">
        <f t="shared" si="63"/>
        <v>142374.9</v>
      </c>
      <c r="K110" s="67">
        <f t="shared" ref="K110:P110" si="70">SUM(K106:K109)</f>
        <v>12605505.300000001</v>
      </c>
      <c r="L110" s="67">
        <f t="shared" si="70"/>
        <v>12747880.199999999</v>
      </c>
      <c r="M110" s="67">
        <f t="shared" si="70"/>
        <v>9119297.7800000012</v>
      </c>
      <c r="N110" s="67">
        <f t="shared" si="70"/>
        <v>9261672.6799999997</v>
      </c>
      <c r="O110" s="67">
        <f t="shared" si="70"/>
        <v>-3486207.5200000005</v>
      </c>
      <c r="P110" s="67">
        <f t="shared" si="70"/>
        <v>-3486207.5200000005</v>
      </c>
      <c r="Q110" s="85"/>
    </row>
    <row r="111" spans="1:17" x14ac:dyDescent="0.2">
      <c r="M111" s="85"/>
    </row>
    <row r="112" spans="1:17" x14ac:dyDescent="0.2">
      <c r="M112" s="85"/>
      <c r="N112" s="85"/>
    </row>
    <row r="113" spans="9:13" x14ac:dyDescent="0.2">
      <c r="M113" s="85"/>
    </row>
    <row r="116" spans="9:13" x14ac:dyDescent="0.2">
      <c r="J116" s="85"/>
    </row>
    <row r="118" spans="9:13" x14ac:dyDescent="0.2">
      <c r="I118" s="85"/>
    </row>
  </sheetData>
  <mergeCells count="21">
    <mergeCell ref="A92:B92"/>
    <mergeCell ref="A94:B94"/>
    <mergeCell ref="A95:B95"/>
    <mergeCell ref="A104:B104"/>
    <mergeCell ref="A105:B105"/>
    <mergeCell ref="A54:B54"/>
    <mergeCell ref="A55:B55"/>
    <mergeCell ref="F55:G55"/>
    <mergeCell ref="A58:B58"/>
    <mergeCell ref="A59:G59"/>
    <mergeCell ref="A44:B44"/>
    <mergeCell ref="A45:B45"/>
    <mergeCell ref="A47:B47"/>
    <mergeCell ref="A48:B48"/>
    <mergeCell ref="F48:G48"/>
    <mergeCell ref="A42:B42"/>
    <mergeCell ref="A2:B2"/>
    <mergeCell ref="A13:B13"/>
    <mergeCell ref="A29:B29"/>
    <mergeCell ref="A35:B35"/>
    <mergeCell ref="A38:B38"/>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2"/>
  <sheetViews>
    <sheetView topLeftCell="F1" zoomScaleNormal="100" workbookViewId="0">
      <pane ySplit="1" topLeftCell="A70" activePane="bottomLeft" state="frozen"/>
      <selection activeCell="AH138" sqref="AH138"/>
      <selection pane="bottomLeft" activeCell="AH138" sqref="AH138"/>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8.140625" style="79" customWidth="1"/>
    <col min="18" max="18" width="16.7109375" style="79" customWidth="1"/>
    <col min="19" max="19" width="13.85546875" style="79" customWidth="1"/>
    <col min="20" max="20" width="16" style="79" customWidth="1"/>
    <col min="21" max="21" width="22.7109375" style="79" customWidth="1"/>
    <col min="22" max="22" width="16.140625" style="79" customWidth="1"/>
    <col min="23" max="16384" width="9.140625" style="79"/>
  </cols>
  <sheetData>
    <row r="1" spans="1:20"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114" t="s">
        <v>277</v>
      </c>
      <c r="N1" s="114" t="s">
        <v>278</v>
      </c>
      <c r="O1" s="114" t="s">
        <v>252</v>
      </c>
      <c r="P1" s="171" t="s">
        <v>253</v>
      </c>
      <c r="Q1" s="69" t="s">
        <v>275</v>
      </c>
      <c r="R1" s="69" t="s">
        <v>276</v>
      </c>
      <c r="S1" s="70" t="s">
        <v>273</v>
      </c>
      <c r="T1" s="70" t="s">
        <v>274</v>
      </c>
    </row>
    <row r="2" spans="1:20" x14ac:dyDescent="0.2">
      <c r="A2" s="247" t="s">
        <v>1</v>
      </c>
      <c r="B2" s="248"/>
      <c r="C2" s="5"/>
      <c r="D2" s="5"/>
      <c r="E2" s="5"/>
      <c r="F2" s="5"/>
      <c r="G2" s="5"/>
      <c r="H2" s="5"/>
      <c r="I2" s="5"/>
      <c r="J2" s="5"/>
      <c r="K2" s="5"/>
      <c r="L2" s="5"/>
      <c r="M2" s="5"/>
      <c r="N2" s="5"/>
      <c r="O2" s="5"/>
      <c r="P2" s="147"/>
      <c r="Q2" s="5"/>
      <c r="R2" s="5"/>
      <c r="S2" s="5"/>
      <c r="T2" s="5"/>
    </row>
    <row r="3" spans="1:20"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49">
        <f>K3+L3</f>
        <v>0</v>
      </c>
      <c r="Q3" s="116">
        <v>0</v>
      </c>
      <c r="R3" s="116">
        <f>H3+S3</f>
        <v>0</v>
      </c>
      <c r="S3" s="116">
        <f>Q3-M3</f>
        <v>0</v>
      </c>
      <c r="T3" s="116">
        <f>R3-N3</f>
        <v>0</v>
      </c>
    </row>
    <row r="4" spans="1:20"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49">
        <f t="shared" ref="P4:P11" si="2">K4+L4</f>
        <v>0</v>
      </c>
      <c r="Q4" s="116">
        <v>0</v>
      </c>
      <c r="R4" s="116">
        <f t="shared" ref="R4:R11" si="3">H4+S4</f>
        <v>0</v>
      </c>
      <c r="S4" s="116">
        <f t="shared" ref="S4:S11" si="4">Q4-M4</f>
        <v>0</v>
      </c>
      <c r="T4" s="116">
        <f t="shared" ref="T4:T11" si="5">R4-N4</f>
        <v>0</v>
      </c>
    </row>
    <row r="5" spans="1:20"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49">
        <f t="shared" si="2"/>
        <v>0</v>
      </c>
      <c r="Q5" s="116">
        <v>0</v>
      </c>
      <c r="R5" s="116">
        <f t="shared" si="3"/>
        <v>0</v>
      </c>
      <c r="S5" s="116">
        <f t="shared" si="4"/>
        <v>0</v>
      </c>
      <c r="T5" s="116">
        <f t="shared" si="5"/>
        <v>0</v>
      </c>
    </row>
    <row r="6" spans="1:20"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49">
        <f t="shared" si="2"/>
        <v>0</v>
      </c>
      <c r="Q6" s="116">
        <v>0</v>
      </c>
      <c r="R6" s="116">
        <f t="shared" si="3"/>
        <v>0</v>
      </c>
      <c r="S6" s="116">
        <f t="shared" si="4"/>
        <v>0</v>
      </c>
      <c r="T6" s="116">
        <f t="shared" si="5"/>
        <v>0</v>
      </c>
    </row>
    <row r="7" spans="1:20"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49">
        <f t="shared" si="2"/>
        <v>0</v>
      </c>
      <c r="Q7" s="116">
        <v>0</v>
      </c>
      <c r="R7" s="116">
        <f t="shared" si="3"/>
        <v>0</v>
      </c>
      <c r="S7" s="116">
        <f t="shared" si="4"/>
        <v>0</v>
      </c>
      <c r="T7" s="116">
        <f t="shared" si="5"/>
        <v>0</v>
      </c>
    </row>
    <row r="8" spans="1:20"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49">
        <f t="shared" si="2"/>
        <v>0</v>
      </c>
      <c r="Q8" s="116">
        <v>0</v>
      </c>
      <c r="R8" s="116">
        <f t="shared" si="3"/>
        <v>0</v>
      </c>
      <c r="S8" s="116">
        <f t="shared" si="4"/>
        <v>0</v>
      </c>
      <c r="T8" s="116">
        <f t="shared" si="5"/>
        <v>0</v>
      </c>
    </row>
    <row r="9" spans="1:20"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49">
        <f t="shared" si="2"/>
        <v>0</v>
      </c>
      <c r="Q9" s="116">
        <v>0</v>
      </c>
      <c r="R9" s="116">
        <f t="shared" si="3"/>
        <v>0</v>
      </c>
      <c r="S9" s="116">
        <f t="shared" si="4"/>
        <v>0</v>
      </c>
      <c r="T9" s="116">
        <f t="shared" si="5"/>
        <v>0</v>
      </c>
    </row>
    <row r="10" spans="1:20"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49">
        <f t="shared" si="2"/>
        <v>0</v>
      </c>
      <c r="Q10" s="116">
        <v>0</v>
      </c>
      <c r="R10" s="116">
        <f t="shared" si="3"/>
        <v>0</v>
      </c>
      <c r="S10" s="116">
        <f t="shared" si="4"/>
        <v>0</v>
      </c>
      <c r="T10" s="116">
        <f t="shared" si="5"/>
        <v>0</v>
      </c>
    </row>
    <row r="11" spans="1:20"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49">
        <f t="shared" si="2"/>
        <v>0</v>
      </c>
      <c r="Q11" s="116">
        <v>0</v>
      </c>
      <c r="R11" s="116">
        <f t="shared" si="3"/>
        <v>0</v>
      </c>
      <c r="S11" s="116">
        <f t="shared" si="4"/>
        <v>0</v>
      </c>
      <c r="T11" s="116">
        <f t="shared" si="5"/>
        <v>0</v>
      </c>
    </row>
    <row r="12" spans="1:20"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6">SUM(L3:L11)</f>
        <v>0</v>
      </c>
      <c r="M12" s="14">
        <f>SUM(M3:M11)</f>
        <v>0</v>
      </c>
      <c r="N12" s="71">
        <f>M12+L12</f>
        <v>0</v>
      </c>
      <c r="O12" s="14">
        <f>J12+M12</f>
        <v>0</v>
      </c>
      <c r="P12" s="150">
        <f t="shared" ref="P12" si="7">SUM(P3:P11)</f>
        <v>0</v>
      </c>
      <c r="Q12" s="14">
        <f>SUM(Q3:Q11)</f>
        <v>0</v>
      </c>
      <c r="R12" s="14">
        <f>SUM(R3:R11)</f>
        <v>0</v>
      </c>
      <c r="S12" s="14">
        <f>SUM(S3:S11)</f>
        <v>0</v>
      </c>
      <c r="T12" s="14">
        <f>SUM(T3:T11)</f>
        <v>0</v>
      </c>
    </row>
    <row r="13" spans="1:20" x14ac:dyDescent="0.2">
      <c r="A13" s="247" t="s">
        <v>25</v>
      </c>
      <c r="B13" s="248"/>
      <c r="C13" s="5"/>
      <c r="D13" s="5"/>
      <c r="E13" s="5"/>
      <c r="F13" s="5"/>
      <c r="G13" s="5"/>
      <c r="H13" s="5"/>
      <c r="I13" s="5"/>
      <c r="J13" s="5"/>
      <c r="K13" s="5"/>
      <c r="L13" s="5"/>
      <c r="M13" s="5"/>
      <c r="N13" s="5"/>
      <c r="O13" s="5"/>
      <c r="P13" s="147"/>
      <c r="Q13" s="5"/>
      <c r="R13" s="5"/>
      <c r="S13" s="5"/>
      <c r="T13" s="5"/>
    </row>
    <row r="14" spans="1:20"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49">
        <f>K14+L14</f>
        <v>0</v>
      </c>
      <c r="Q14" s="116">
        <f>0</f>
        <v>0</v>
      </c>
      <c r="R14" s="116">
        <f>H14+Q14</f>
        <v>0</v>
      </c>
      <c r="S14" s="116">
        <f>Q14-M14</f>
        <v>0</v>
      </c>
      <c r="T14" s="116">
        <f>R14-N14</f>
        <v>0</v>
      </c>
    </row>
    <row r="15" spans="1:20" ht="36" x14ac:dyDescent="0.2">
      <c r="A15" s="115" t="s">
        <v>28</v>
      </c>
      <c r="B15" s="115" t="s">
        <v>247</v>
      </c>
      <c r="C15" s="115">
        <v>5149359</v>
      </c>
      <c r="D15" s="115"/>
      <c r="E15" s="115" t="s">
        <v>107</v>
      </c>
      <c r="F15" s="116">
        <v>0</v>
      </c>
      <c r="G15" s="116">
        <f t="shared" ref="G15:G27" si="8">F15</f>
        <v>0</v>
      </c>
      <c r="H15" s="116">
        <v>0</v>
      </c>
      <c r="I15" s="116">
        <v>0</v>
      </c>
      <c r="J15" s="116">
        <v>0</v>
      </c>
      <c r="K15" s="116">
        <v>0</v>
      </c>
      <c r="L15" s="116">
        <v>0</v>
      </c>
      <c r="M15" s="116">
        <v>0</v>
      </c>
      <c r="N15" s="116">
        <v>0</v>
      </c>
      <c r="O15" s="116">
        <f t="shared" ref="O15:O27" si="9">J15+M15</f>
        <v>0</v>
      </c>
      <c r="P15" s="149">
        <f t="shared" ref="P15:P27" si="10">K15+L15</f>
        <v>0</v>
      </c>
      <c r="Q15" s="116">
        <v>0</v>
      </c>
      <c r="R15" s="116">
        <f t="shared" ref="R15:R27" si="11">H15+Q15</f>
        <v>0</v>
      </c>
      <c r="S15" s="116">
        <f t="shared" ref="S15:S27" si="12">Q15-M15</f>
        <v>0</v>
      </c>
      <c r="T15" s="116">
        <f t="shared" ref="T15:T27" si="13">R15-N15</f>
        <v>0</v>
      </c>
    </row>
    <row r="16" spans="1:20" ht="48" x14ac:dyDescent="0.2">
      <c r="A16" s="115" t="s">
        <v>29</v>
      </c>
      <c r="B16" s="115" t="s">
        <v>248</v>
      </c>
      <c r="C16" s="115">
        <v>5149360</v>
      </c>
      <c r="D16" s="115"/>
      <c r="E16" s="115" t="s">
        <v>108</v>
      </c>
      <c r="F16" s="116">
        <v>0</v>
      </c>
      <c r="G16" s="116">
        <f t="shared" si="8"/>
        <v>0</v>
      </c>
      <c r="H16" s="116">
        <v>0</v>
      </c>
      <c r="I16" s="116">
        <v>0</v>
      </c>
      <c r="J16" s="116">
        <v>0</v>
      </c>
      <c r="K16" s="116">
        <v>0</v>
      </c>
      <c r="L16" s="116">
        <v>0</v>
      </c>
      <c r="M16" s="116">
        <v>0</v>
      </c>
      <c r="N16" s="116">
        <v>0</v>
      </c>
      <c r="O16" s="116">
        <f t="shared" si="9"/>
        <v>0</v>
      </c>
      <c r="P16" s="149">
        <f t="shared" si="10"/>
        <v>0</v>
      </c>
      <c r="Q16" s="116">
        <v>0</v>
      </c>
      <c r="R16" s="116">
        <f t="shared" si="11"/>
        <v>0</v>
      </c>
      <c r="S16" s="116">
        <f t="shared" si="12"/>
        <v>0</v>
      </c>
      <c r="T16" s="116">
        <f t="shared" si="13"/>
        <v>0</v>
      </c>
    </row>
    <row r="17" spans="1:20" ht="36" x14ac:dyDescent="0.2">
      <c r="A17" s="6" t="s">
        <v>30</v>
      </c>
      <c r="B17" s="8" t="s">
        <v>242</v>
      </c>
      <c r="C17" s="8"/>
      <c r="D17" s="8"/>
      <c r="E17" s="8" t="s">
        <v>109</v>
      </c>
      <c r="F17" s="9">
        <v>0</v>
      </c>
      <c r="G17" s="9">
        <f t="shared" si="8"/>
        <v>0</v>
      </c>
      <c r="H17" s="9">
        <v>6950.33</v>
      </c>
      <c r="I17" s="9"/>
      <c r="J17" s="9">
        <f t="shared" ref="J17:J27" si="14">I17+H17</f>
        <v>6950.33</v>
      </c>
      <c r="K17" s="9">
        <f t="shared" ref="K17:K27" si="15">F17+I17</f>
        <v>0</v>
      </c>
      <c r="L17" s="9">
        <f t="shared" ref="L17:L27" si="16">G17+H17</f>
        <v>6950.33</v>
      </c>
      <c r="M17" s="9">
        <v>0</v>
      </c>
      <c r="N17" s="9">
        <f>M17+H17</f>
        <v>6950.33</v>
      </c>
      <c r="O17" s="9">
        <f>M17-I17</f>
        <v>0</v>
      </c>
      <c r="P17" s="45">
        <f>N17-L17</f>
        <v>0</v>
      </c>
      <c r="Q17" s="9">
        <v>0</v>
      </c>
      <c r="R17" s="9">
        <f t="shared" si="11"/>
        <v>6950.33</v>
      </c>
      <c r="S17" s="9">
        <f t="shared" si="12"/>
        <v>0</v>
      </c>
      <c r="T17" s="9">
        <f t="shared" si="13"/>
        <v>0</v>
      </c>
    </row>
    <row r="18" spans="1:20" ht="36" x14ac:dyDescent="0.2">
      <c r="A18" s="115" t="s">
        <v>31</v>
      </c>
      <c r="B18" s="115" t="s">
        <v>249</v>
      </c>
      <c r="C18" s="115"/>
      <c r="D18" s="115"/>
      <c r="E18" s="115" t="s">
        <v>110</v>
      </c>
      <c r="F18" s="116">
        <v>0</v>
      </c>
      <c r="G18" s="116">
        <f t="shared" si="8"/>
        <v>0</v>
      </c>
      <c r="H18" s="116">
        <v>0</v>
      </c>
      <c r="I18" s="116">
        <v>0</v>
      </c>
      <c r="J18" s="116">
        <v>0</v>
      </c>
      <c r="K18" s="116">
        <v>0</v>
      </c>
      <c r="L18" s="116">
        <v>0</v>
      </c>
      <c r="M18" s="116">
        <v>0</v>
      </c>
      <c r="N18" s="116">
        <v>0</v>
      </c>
      <c r="O18" s="116">
        <f t="shared" si="9"/>
        <v>0</v>
      </c>
      <c r="P18" s="149">
        <f t="shared" si="10"/>
        <v>0</v>
      </c>
      <c r="Q18" s="116">
        <v>0</v>
      </c>
      <c r="R18" s="116">
        <f t="shared" si="11"/>
        <v>0</v>
      </c>
      <c r="S18" s="116">
        <f t="shared" si="12"/>
        <v>0</v>
      </c>
      <c r="T18" s="116">
        <f t="shared" si="13"/>
        <v>0</v>
      </c>
    </row>
    <row r="19" spans="1:20" ht="36" x14ac:dyDescent="0.2">
      <c r="A19" s="115" t="s">
        <v>32</v>
      </c>
      <c r="B19" s="115" t="s">
        <v>250</v>
      </c>
      <c r="C19" s="115"/>
      <c r="D19" s="115"/>
      <c r="E19" s="115" t="s">
        <v>111</v>
      </c>
      <c r="F19" s="116">
        <v>0</v>
      </c>
      <c r="G19" s="116">
        <f t="shared" si="8"/>
        <v>0</v>
      </c>
      <c r="H19" s="116">
        <v>0</v>
      </c>
      <c r="I19" s="116"/>
      <c r="J19" s="116">
        <f t="shared" si="14"/>
        <v>0</v>
      </c>
      <c r="K19" s="116">
        <f t="shared" si="15"/>
        <v>0</v>
      </c>
      <c r="L19" s="116">
        <f t="shared" si="16"/>
        <v>0</v>
      </c>
      <c r="M19" s="116">
        <v>0</v>
      </c>
      <c r="N19" s="116">
        <v>0</v>
      </c>
      <c r="O19" s="116">
        <f t="shared" si="9"/>
        <v>0</v>
      </c>
      <c r="P19" s="149">
        <f t="shared" si="10"/>
        <v>0</v>
      </c>
      <c r="Q19" s="116">
        <v>0</v>
      </c>
      <c r="R19" s="116">
        <f t="shared" si="11"/>
        <v>0</v>
      </c>
      <c r="S19" s="116">
        <f t="shared" si="12"/>
        <v>0</v>
      </c>
      <c r="T19" s="116">
        <f t="shared" si="13"/>
        <v>0</v>
      </c>
    </row>
    <row r="20" spans="1:20" ht="36" x14ac:dyDescent="0.2">
      <c r="A20" s="115" t="s">
        <v>33</v>
      </c>
      <c r="B20" s="115" t="s">
        <v>251</v>
      </c>
      <c r="C20" s="115"/>
      <c r="D20" s="115"/>
      <c r="E20" s="115" t="s">
        <v>112</v>
      </c>
      <c r="F20" s="116">
        <v>0</v>
      </c>
      <c r="G20" s="116">
        <f t="shared" si="8"/>
        <v>0</v>
      </c>
      <c r="H20" s="116">
        <v>0</v>
      </c>
      <c r="I20" s="116"/>
      <c r="J20" s="116">
        <f t="shared" si="14"/>
        <v>0</v>
      </c>
      <c r="K20" s="116">
        <f t="shared" si="15"/>
        <v>0</v>
      </c>
      <c r="L20" s="116">
        <f t="shared" si="16"/>
        <v>0</v>
      </c>
      <c r="M20" s="116">
        <v>0</v>
      </c>
      <c r="N20" s="116">
        <v>0</v>
      </c>
      <c r="O20" s="116">
        <f t="shared" si="9"/>
        <v>0</v>
      </c>
      <c r="P20" s="149">
        <f t="shared" si="10"/>
        <v>0</v>
      </c>
      <c r="Q20" s="116">
        <v>0</v>
      </c>
      <c r="R20" s="116">
        <f t="shared" si="11"/>
        <v>0</v>
      </c>
      <c r="S20" s="116">
        <f t="shared" si="12"/>
        <v>0</v>
      </c>
      <c r="T20" s="116">
        <f t="shared" si="13"/>
        <v>0</v>
      </c>
    </row>
    <row r="21" spans="1:20" x14ac:dyDescent="0.2">
      <c r="A21" s="115" t="s">
        <v>73</v>
      </c>
      <c r="B21" s="115" t="s">
        <v>60</v>
      </c>
      <c r="C21" s="115">
        <v>5149652</v>
      </c>
      <c r="D21" s="115"/>
      <c r="E21" s="115" t="s">
        <v>106</v>
      </c>
      <c r="F21" s="116">
        <v>0</v>
      </c>
      <c r="G21" s="116">
        <f t="shared" si="8"/>
        <v>0</v>
      </c>
      <c r="H21" s="116">
        <v>0</v>
      </c>
      <c r="I21" s="116"/>
      <c r="J21" s="116">
        <f t="shared" si="14"/>
        <v>0</v>
      </c>
      <c r="K21" s="116">
        <f t="shared" si="15"/>
        <v>0</v>
      </c>
      <c r="L21" s="116">
        <f t="shared" si="16"/>
        <v>0</v>
      </c>
      <c r="M21" s="116">
        <v>0</v>
      </c>
      <c r="N21" s="116">
        <v>0</v>
      </c>
      <c r="O21" s="116">
        <f t="shared" si="9"/>
        <v>0</v>
      </c>
      <c r="P21" s="149">
        <f t="shared" si="10"/>
        <v>0</v>
      </c>
      <c r="Q21" s="116">
        <v>0</v>
      </c>
      <c r="R21" s="116">
        <f t="shared" si="11"/>
        <v>0</v>
      </c>
      <c r="S21" s="116">
        <f t="shared" si="12"/>
        <v>0</v>
      </c>
      <c r="T21" s="116">
        <f t="shared" si="13"/>
        <v>0</v>
      </c>
    </row>
    <row r="22" spans="1:20" x14ac:dyDescent="0.2">
      <c r="A22" s="115" t="s">
        <v>74</v>
      </c>
      <c r="B22" s="115" t="s">
        <v>61</v>
      </c>
      <c r="C22" s="115">
        <v>5149653</v>
      </c>
      <c r="D22" s="115"/>
      <c r="E22" s="115" t="s">
        <v>107</v>
      </c>
      <c r="F22" s="116">
        <v>0</v>
      </c>
      <c r="G22" s="116">
        <f t="shared" si="8"/>
        <v>0</v>
      </c>
      <c r="H22" s="116">
        <v>0</v>
      </c>
      <c r="I22" s="116"/>
      <c r="J22" s="116">
        <f t="shared" si="14"/>
        <v>0</v>
      </c>
      <c r="K22" s="116">
        <f t="shared" si="15"/>
        <v>0</v>
      </c>
      <c r="L22" s="116">
        <f t="shared" si="16"/>
        <v>0</v>
      </c>
      <c r="M22" s="116">
        <v>0</v>
      </c>
      <c r="N22" s="116">
        <v>0</v>
      </c>
      <c r="O22" s="116">
        <f t="shared" si="9"/>
        <v>0</v>
      </c>
      <c r="P22" s="149">
        <f t="shared" si="10"/>
        <v>0</v>
      </c>
      <c r="Q22" s="116">
        <v>0</v>
      </c>
      <c r="R22" s="116">
        <f t="shared" si="11"/>
        <v>0</v>
      </c>
      <c r="S22" s="116">
        <f t="shared" si="12"/>
        <v>0</v>
      </c>
      <c r="T22" s="116">
        <f t="shared" si="13"/>
        <v>0</v>
      </c>
    </row>
    <row r="23" spans="1:20" x14ac:dyDescent="0.2">
      <c r="A23" s="115" t="s">
        <v>75</v>
      </c>
      <c r="B23" s="115" t="s">
        <v>62</v>
      </c>
      <c r="C23" s="115">
        <v>5149654</v>
      </c>
      <c r="D23" s="115"/>
      <c r="E23" s="115" t="s">
        <v>108</v>
      </c>
      <c r="F23" s="116">
        <v>0</v>
      </c>
      <c r="G23" s="116">
        <f t="shared" si="8"/>
        <v>0</v>
      </c>
      <c r="H23" s="116">
        <v>0</v>
      </c>
      <c r="I23" s="116"/>
      <c r="J23" s="116">
        <f t="shared" si="14"/>
        <v>0</v>
      </c>
      <c r="K23" s="116">
        <f t="shared" si="15"/>
        <v>0</v>
      </c>
      <c r="L23" s="116">
        <f t="shared" si="16"/>
        <v>0</v>
      </c>
      <c r="M23" s="116">
        <v>0</v>
      </c>
      <c r="N23" s="116">
        <v>0</v>
      </c>
      <c r="O23" s="116">
        <f t="shared" si="9"/>
        <v>0</v>
      </c>
      <c r="P23" s="149">
        <f t="shared" si="10"/>
        <v>0</v>
      </c>
      <c r="Q23" s="116">
        <v>0</v>
      </c>
      <c r="R23" s="116">
        <f t="shared" si="11"/>
        <v>0</v>
      </c>
      <c r="S23" s="116">
        <f t="shared" si="12"/>
        <v>0</v>
      </c>
      <c r="T23" s="116">
        <f t="shared" si="13"/>
        <v>0</v>
      </c>
    </row>
    <row r="24" spans="1:20" x14ac:dyDescent="0.2">
      <c r="A24" s="115" t="s">
        <v>76</v>
      </c>
      <c r="B24" s="115" t="s">
        <v>63</v>
      </c>
      <c r="C24" s="115">
        <v>5149655</v>
      </c>
      <c r="D24" s="115"/>
      <c r="E24" s="115" t="s">
        <v>109</v>
      </c>
      <c r="F24" s="116">
        <v>0</v>
      </c>
      <c r="G24" s="116">
        <f t="shared" si="8"/>
        <v>0</v>
      </c>
      <c r="H24" s="120">
        <v>0.01</v>
      </c>
      <c r="I24" s="116"/>
      <c r="J24" s="120">
        <f t="shared" si="14"/>
        <v>0.01</v>
      </c>
      <c r="K24" s="120">
        <f t="shared" si="15"/>
        <v>0</v>
      </c>
      <c r="L24" s="120">
        <f t="shared" si="16"/>
        <v>0.01</v>
      </c>
      <c r="M24" s="120">
        <v>0</v>
      </c>
      <c r="N24" s="120">
        <f>M24+H24</f>
        <v>0.01</v>
      </c>
      <c r="O24" s="120">
        <f>M24-K24</f>
        <v>0</v>
      </c>
      <c r="P24" s="151">
        <f>N24-L24</f>
        <v>0</v>
      </c>
      <c r="Q24" s="120">
        <v>0</v>
      </c>
      <c r="R24" s="116">
        <f t="shared" si="11"/>
        <v>0.01</v>
      </c>
      <c r="S24" s="116">
        <f t="shared" si="12"/>
        <v>0</v>
      </c>
      <c r="T24" s="116">
        <f t="shared" si="13"/>
        <v>0</v>
      </c>
    </row>
    <row r="25" spans="1:20" x14ac:dyDescent="0.2">
      <c r="A25" s="115" t="s">
        <v>77</v>
      </c>
      <c r="B25" s="115" t="s">
        <v>64</v>
      </c>
      <c r="C25" s="115">
        <v>5149656</v>
      </c>
      <c r="D25" s="115"/>
      <c r="E25" s="115" t="s">
        <v>110</v>
      </c>
      <c r="F25" s="116">
        <v>0</v>
      </c>
      <c r="G25" s="116">
        <f t="shared" si="8"/>
        <v>0</v>
      </c>
      <c r="H25" s="116">
        <v>0</v>
      </c>
      <c r="I25" s="116"/>
      <c r="J25" s="116">
        <f t="shared" si="14"/>
        <v>0</v>
      </c>
      <c r="K25" s="116">
        <f t="shared" si="15"/>
        <v>0</v>
      </c>
      <c r="L25" s="116">
        <f t="shared" si="16"/>
        <v>0</v>
      </c>
      <c r="M25" s="116">
        <v>0</v>
      </c>
      <c r="N25" s="116">
        <v>0</v>
      </c>
      <c r="O25" s="116">
        <f t="shared" si="9"/>
        <v>0</v>
      </c>
      <c r="P25" s="149">
        <f t="shared" si="10"/>
        <v>0</v>
      </c>
      <c r="Q25" s="116">
        <v>0</v>
      </c>
      <c r="R25" s="116">
        <f t="shared" si="11"/>
        <v>0</v>
      </c>
      <c r="S25" s="116">
        <f t="shared" si="12"/>
        <v>0</v>
      </c>
      <c r="T25" s="116">
        <f t="shared" si="13"/>
        <v>0</v>
      </c>
    </row>
    <row r="26" spans="1:20" x14ac:dyDescent="0.2">
      <c r="A26" s="115" t="s">
        <v>78</v>
      </c>
      <c r="B26" s="115" t="s">
        <v>65</v>
      </c>
      <c r="C26" s="115">
        <v>5149657</v>
      </c>
      <c r="D26" s="115"/>
      <c r="E26" s="115" t="s">
        <v>111</v>
      </c>
      <c r="F26" s="116">
        <v>0</v>
      </c>
      <c r="G26" s="116">
        <f t="shared" si="8"/>
        <v>0</v>
      </c>
      <c r="H26" s="116">
        <v>0</v>
      </c>
      <c r="I26" s="116"/>
      <c r="J26" s="116">
        <f t="shared" si="14"/>
        <v>0</v>
      </c>
      <c r="K26" s="116">
        <f t="shared" si="15"/>
        <v>0</v>
      </c>
      <c r="L26" s="116">
        <f t="shared" si="16"/>
        <v>0</v>
      </c>
      <c r="M26" s="116">
        <v>0</v>
      </c>
      <c r="N26" s="116">
        <v>0</v>
      </c>
      <c r="O26" s="116">
        <f t="shared" si="9"/>
        <v>0</v>
      </c>
      <c r="P26" s="149">
        <f t="shared" si="10"/>
        <v>0</v>
      </c>
      <c r="Q26" s="116">
        <v>0</v>
      </c>
      <c r="R26" s="116">
        <f t="shared" si="11"/>
        <v>0</v>
      </c>
      <c r="S26" s="116">
        <f t="shared" si="12"/>
        <v>0</v>
      </c>
      <c r="T26" s="116">
        <f t="shared" si="13"/>
        <v>0</v>
      </c>
    </row>
    <row r="27" spans="1:20" x14ac:dyDescent="0.2">
      <c r="A27" s="115" t="s">
        <v>79</v>
      </c>
      <c r="B27" s="115" t="s">
        <v>66</v>
      </c>
      <c r="C27" s="115">
        <v>5149658</v>
      </c>
      <c r="D27" s="115"/>
      <c r="E27" s="115" t="s">
        <v>112</v>
      </c>
      <c r="F27" s="116">
        <v>0</v>
      </c>
      <c r="G27" s="116">
        <f t="shared" si="8"/>
        <v>0</v>
      </c>
      <c r="H27" s="116">
        <v>0</v>
      </c>
      <c r="I27" s="116"/>
      <c r="J27" s="116">
        <f t="shared" si="14"/>
        <v>0</v>
      </c>
      <c r="K27" s="116">
        <f t="shared" si="15"/>
        <v>0</v>
      </c>
      <c r="L27" s="116">
        <f t="shared" si="16"/>
        <v>0</v>
      </c>
      <c r="M27" s="116">
        <v>0</v>
      </c>
      <c r="N27" s="116">
        <v>0</v>
      </c>
      <c r="O27" s="116">
        <f t="shared" si="9"/>
        <v>0</v>
      </c>
      <c r="P27" s="149">
        <f t="shared" si="10"/>
        <v>0</v>
      </c>
      <c r="Q27" s="116">
        <v>0</v>
      </c>
      <c r="R27" s="116">
        <f t="shared" si="11"/>
        <v>0</v>
      </c>
      <c r="S27" s="116">
        <f t="shared" si="12"/>
        <v>0</v>
      </c>
      <c r="T27" s="116">
        <f t="shared" si="13"/>
        <v>0</v>
      </c>
    </row>
    <row r="28" spans="1:20" s="81" customFormat="1" x14ac:dyDescent="0.2">
      <c r="A28" s="13" t="s">
        <v>26</v>
      </c>
      <c r="B28" s="13"/>
      <c r="C28" s="13"/>
      <c r="D28" s="13"/>
      <c r="E28" s="13"/>
      <c r="F28" s="14">
        <f>SUM(F14:F27)</f>
        <v>0</v>
      </c>
      <c r="G28" s="14">
        <f>SUM(G14:G27)</f>
        <v>0</v>
      </c>
      <c r="H28" s="71">
        <f>SUM(H14:H27)</f>
        <v>6950.34</v>
      </c>
      <c r="I28" s="14">
        <f>SUM(I14:I27)</f>
        <v>0</v>
      </c>
      <c r="J28" s="71">
        <f t="shared" ref="J28" si="17">F28+H28</f>
        <v>6950.34</v>
      </c>
      <c r="K28" s="14">
        <f>F28+I28</f>
        <v>0</v>
      </c>
      <c r="L28" s="14">
        <f t="shared" ref="L28:T28" si="18">SUM(L14:L27)</f>
        <v>6950.34</v>
      </c>
      <c r="M28" s="14">
        <f t="shared" si="18"/>
        <v>0</v>
      </c>
      <c r="N28" s="71">
        <f t="shared" si="18"/>
        <v>6950.34</v>
      </c>
      <c r="O28" s="14">
        <f t="shared" si="18"/>
        <v>0</v>
      </c>
      <c r="P28" s="150">
        <f t="shared" si="18"/>
        <v>0</v>
      </c>
      <c r="Q28" s="14">
        <f t="shared" si="18"/>
        <v>0</v>
      </c>
      <c r="R28" s="14">
        <f t="shared" si="18"/>
        <v>6950.34</v>
      </c>
      <c r="S28" s="14">
        <f t="shared" si="18"/>
        <v>0</v>
      </c>
      <c r="T28" s="14">
        <f t="shared" si="18"/>
        <v>0</v>
      </c>
    </row>
    <row r="29" spans="1:20" ht="18" customHeight="1" x14ac:dyDescent="0.2">
      <c r="A29" s="249" t="s">
        <v>2</v>
      </c>
      <c r="B29" s="250"/>
      <c r="C29" s="16"/>
      <c r="D29" s="16"/>
      <c r="E29" s="16"/>
      <c r="F29" s="16"/>
      <c r="G29" s="16"/>
      <c r="H29" s="16"/>
      <c r="I29" s="16"/>
      <c r="J29" s="16"/>
      <c r="K29" s="16"/>
      <c r="L29" s="16"/>
      <c r="M29" s="16"/>
      <c r="N29" s="16"/>
      <c r="O29" s="16"/>
      <c r="P29" s="148"/>
      <c r="Q29" s="16"/>
      <c r="R29" s="16"/>
      <c r="S29" s="16"/>
      <c r="T29" s="16"/>
    </row>
    <row r="30" spans="1:20"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49">
        <f>K30+L30</f>
        <v>0</v>
      </c>
      <c r="Q30" s="116">
        <v>0</v>
      </c>
      <c r="R30" s="116">
        <f>H30+Q30</f>
        <v>0</v>
      </c>
      <c r="S30" s="116">
        <f>Q30-M30</f>
        <v>0</v>
      </c>
      <c r="T30" s="116">
        <f>R30-N30</f>
        <v>0</v>
      </c>
    </row>
    <row r="31" spans="1:20" ht="24" x14ac:dyDescent="0.2">
      <c r="A31" s="115" t="s">
        <v>3</v>
      </c>
      <c r="B31" s="115" t="s">
        <v>56</v>
      </c>
      <c r="C31" s="115"/>
      <c r="D31" s="115"/>
      <c r="E31" s="115" t="s">
        <v>114</v>
      </c>
      <c r="F31" s="116">
        <v>0</v>
      </c>
      <c r="G31" s="116">
        <f t="shared" ref="G31:G33" si="19">F31</f>
        <v>0</v>
      </c>
      <c r="H31" s="116">
        <v>0</v>
      </c>
      <c r="I31" s="116"/>
      <c r="J31" s="116">
        <f t="shared" ref="J31:J33" si="20">I31+H31</f>
        <v>0</v>
      </c>
      <c r="K31" s="116">
        <f t="shared" ref="K31:K33" si="21">F31+I31</f>
        <v>0</v>
      </c>
      <c r="L31" s="116">
        <f t="shared" ref="L31:L33" si="22">G31+H31</f>
        <v>0</v>
      </c>
      <c r="M31" s="116">
        <v>0</v>
      </c>
      <c r="N31" s="116">
        <v>0</v>
      </c>
      <c r="O31" s="116">
        <f t="shared" ref="O31:O33" si="23">J31+M31</f>
        <v>0</v>
      </c>
      <c r="P31" s="149">
        <f t="shared" ref="P31:P33" si="24">K31+L31</f>
        <v>0</v>
      </c>
      <c r="Q31" s="116">
        <v>0</v>
      </c>
      <c r="R31" s="116">
        <f t="shared" ref="R31:R33" si="25">H31+Q31</f>
        <v>0</v>
      </c>
      <c r="S31" s="116">
        <f t="shared" ref="S31:S33" si="26">Q31-M31</f>
        <v>0</v>
      </c>
      <c r="T31" s="116">
        <f t="shared" ref="T31:T33" si="27">R31-N31</f>
        <v>0</v>
      </c>
    </row>
    <row r="32" spans="1:20" ht="36" x14ac:dyDescent="0.2">
      <c r="A32" s="115" t="s">
        <v>4</v>
      </c>
      <c r="B32" s="115" t="s">
        <v>67</v>
      </c>
      <c r="C32" s="115"/>
      <c r="D32" s="115"/>
      <c r="E32" s="115" t="s">
        <v>115</v>
      </c>
      <c r="F32" s="116">
        <v>0</v>
      </c>
      <c r="G32" s="116">
        <f t="shared" si="19"/>
        <v>0</v>
      </c>
      <c r="H32" s="116">
        <v>0</v>
      </c>
      <c r="I32" s="116"/>
      <c r="J32" s="116">
        <f t="shared" si="20"/>
        <v>0</v>
      </c>
      <c r="K32" s="116">
        <f t="shared" si="21"/>
        <v>0</v>
      </c>
      <c r="L32" s="116">
        <f t="shared" si="22"/>
        <v>0</v>
      </c>
      <c r="M32" s="116">
        <v>0</v>
      </c>
      <c r="N32" s="116">
        <v>0</v>
      </c>
      <c r="O32" s="116">
        <f t="shared" si="23"/>
        <v>0</v>
      </c>
      <c r="P32" s="149">
        <f t="shared" si="24"/>
        <v>0</v>
      </c>
      <c r="Q32" s="116">
        <v>0</v>
      </c>
      <c r="R32" s="116">
        <f t="shared" si="25"/>
        <v>0</v>
      </c>
      <c r="S32" s="116">
        <f t="shared" si="26"/>
        <v>0</v>
      </c>
      <c r="T32" s="116">
        <f t="shared" si="27"/>
        <v>0</v>
      </c>
    </row>
    <row r="33" spans="1:20" ht="24" x14ac:dyDescent="0.2">
      <c r="A33" s="115" t="s">
        <v>5</v>
      </c>
      <c r="B33" s="115" t="s">
        <v>68</v>
      </c>
      <c r="C33" s="115"/>
      <c r="D33" s="115"/>
      <c r="E33" s="115" t="s">
        <v>116</v>
      </c>
      <c r="F33" s="116">
        <v>0</v>
      </c>
      <c r="G33" s="116">
        <f t="shared" si="19"/>
        <v>0</v>
      </c>
      <c r="H33" s="116">
        <v>0</v>
      </c>
      <c r="I33" s="116"/>
      <c r="J33" s="116">
        <f t="shared" si="20"/>
        <v>0</v>
      </c>
      <c r="K33" s="116">
        <f t="shared" si="21"/>
        <v>0</v>
      </c>
      <c r="L33" s="116">
        <f t="shared" si="22"/>
        <v>0</v>
      </c>
      <c r="M33" s="116">
        <v>0</v>
      </c>
      <c r="N33" s="116">
        <v>0</v>
      </c>
      <c r="O33" s="116">
        <f t="shared" si="23"/>
        <v>0</v>
      </c>
      <c r="P33" s="149">
        <f t="shared" si="24"/>
        <v>0</v>
      </c>
      <c r="Q33" s="116">
        <v>0</v>
      </c>
      <c r="R33" s="116">
        <f t="shared" si="25"/>
        <v>0</v>
      </c>
      <c r="S33" s="116">
        <f t="shared" si="26"/>
        <v>0</v>
      </c>
      <c r="T33" s="116">
        <f t="shared" si="27"/>
        <v>0</v>
      </c>
    </row>
    <row r="34" spans="1:20"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50">
        <f>SUM(P30:P33)</f>
        <v>0</v>
      </c>
      <c r="Q34" s="14">
        <f>SUM(Q30:Q33)</f>
        <v>0</v>
      </c>
      <c r="R34" s="14">
        <f>SUM(R30:R33)</f>
        <v>0</v>
      </c>
      <c r="S34" s="14">
        <f>SUM(S30:S33)</f>
        <v>0</v>
      </c>
      <c r="T34" s="14">
        <f>SUM(T30:T33)</f>
        <v>0</v>
      </c>
    </row>
    <row r="35" spans="1:20" ht="18" customHeight="1" x14ac:dyDescent="0.2">
      <c r="A35" s="249" t="s">
        <v>48</v>
      </c>
      <c r="B35" s="250"/>
      <c r="C35" s="16"/>
      <c r="D35" s="16"/>
      <c r="E35" s="16"/>
      <c r="F35" s="16"/>
      <c r="G35" s="16"/>
      <c r="H35" s="16"/>
      <c r="I35" s="16"/>
      <c r="J35" s="16"/>
      <c r="K35" s="16"/>
      <c r="L35" s="16"/>
      <c r="M35" s="16"/>
      <c r="N35" s="16"/>
      <c r="O35" s="16"/>
      <c r="P35" s="148"/>
      <c r="Q35" s="16"/>
      <c r="R35" s="16"/>
      <c r="S35" s="16"/>
      <c r="T35" s="16"/>
    </row>
    <row r="36" spans="1:20"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49">
        <f>K36+L36</f>
        <v>0</v>
      </c>
      <c r="Q36" s="116">
        <v>0</v>
      </c>
      <c r="R36" s="116">
        <f>H36+Q36</f>
        <v>0</v>
      </c>
      <c r="S36" s="116">
        <f>Q36-M36</f>
        <v>0</v>
      </c>
      <c r="T36" s="116">
        <f>R36-N36</f>
        <v>0</v>
      </c>
    </row>
    <row r="37" spans="1:20" s="81" customFormat="1" x14ac:dyDescent="0.2">
      <c r="A37" s="13" t="s">
        <v>49</v>
      </c>
      <c r="B37" s="13"/>
      <c r="C37" s="13"/>
      <c r="D37" s="13"/>
      <c r="E37" s="13"/>
      <c r="F37" s="14">
        <f>SUM(F36:F36)</f>
        <v>0</v>
      </c>
      <c r="G37" s="14">
        <f>SUM(G36:G36)</f>
        <v>0</v>
      </c>
      <c r="H37" s="71">
        <f>SUM(H36)</f>
        <v>0</v>
      </c>
      <c r="I37" s="14">
        <f>SUM(I36)</f>
        <v>0</v>
      </c>
      <c r="J37" s="71">
        <f t="shared" ref="J37" si="28">I37+H37</f>
        <v>0</v>
      </c>
      <c r="K37" s="14">
        <f>SUM(K36:K36)</f>
        <v>0</v>
      </c>
      <c r="L37" s="14">
        <f>SUM(L36)</f>
        <v>0</v>
      </c>
      <c r="M37" s="14">
        <f>SUM(M36)</f>
        <v>0</v>
      </c>
      <c r="N37" s="71">
        <f t="shared" ref="N37" si="29">M37+L37</f>
        <v>0</v>
      </c>
      <c r="O37" s="14">
        <f>SUM(O36:O36)</f>
        <v>0</v>
      </c>
      <c r="P37" s="150">
        <f>SUM(P36)</f>
        <v>0</v>
      </c>
      <c r="Q37" s="14">
        <f>SUM(Q36)</f>
        <v>0</v>
      </c>
      <c r="R37" s="14">
        <f>SUM(R36)</f>
        <v>0</v>
      </c>
      <c r="S37" s="14">
        <f>SUM(S36)</f>
        <v>0</v>
      </c>
      <c r="T37" s="14">
        <f>SUM(T36)</f>
        <v>0</v>
      </c>
    </row>
    <row r="38" spans="1:20" ht="18" customHeight="1" x14ac:dyDescent="0.2">
      <c r="A38" s="235" t="s">
        <v>45</v>
      </c>
      <c r="B38" s="236"/>
      <c r="C38" s="7"/>
      <c r="D38" s="7"/>
      <c r="E38" s="7"/>
      <c r="F38" s="7"/>
      <c r="G38" s="7"/>
      <c r="H38" s="7"/>
      <c r="I38" s="7"/>
      <c r="J38" s="7"/>
      <c r="K38" s="7"/>
      <c r="L38" s="7"/>
      <c r="M38" s="7"/>
      <c r="N38" s="7"/>
      <c r="O38" s="7"/>
      <c r="P38" s="152"/>
      <c r="Q38" s="7"/>
      <c r="R38" s="7"/>
      <c r="S38" s="7"/>
      <c r="T38" s="7"/>
    </row>
    <row r="39" spans="1:20"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45">
        <f>K39+L39</f>
        <v>0</v>
      </c>
      <c r="Q39" s="9">
        <v>0</v>
      </c>
      <c r="R39" s="9">
        <f>H39+Q39</f>
        <v>0</v>
      </c>
      <c r="S39" s="9">
        <f>Q39-M39</f>
        <v>0</v>
      </c>
      <c r="T39" s="9">
        <f>R39-N39</f>
        <v>0</v>
      </c>
    </row>
    <row r="40" spans="1:20"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45">
        <f>K40+L40</f>
        <v>0</v>
      </c>
      <c r="Q40" s="9">
        <v>0</v>
      </c>
      <c r="R40" s="9">
        <f>H40+Q40</f>
        <v>0</v>
      </c>
      <c r="S40" s="9">
        <f>Q40-M40</f>
        <v>0</v>
      </c>
      <c r="T40" s="9">
        <f>R40-N40</f>
        <v>0</v>
      </c>
    </row>
    <row r="41" spans="1:20" s="81" customFormat="1" x14ac:dyDescent="0.2">
      <c r="A41" s="18" t="s">
        <v>44</v>
      </c>
      <c r="B41" s="19"/>
      <c r="C41" s="19"/>
      <c r="D41" s="19"/>
      <c r="E41" s="18"/>
      <c r="F41" s="20">
        <f t="shared" ref="F41:G41" si="30">SUM(F39:F40)</f>
        <v>0</v>
      </c>
      <c r="G41" s="20">
        <f t="shared" si="30"/>
        <v>0</v>
      </c>
      <c r="H41" s="72">
        <f>SUM(H39:H40)</f>
        <v>0</v>
      </c>
      <c r="I41" s="113">
        <f>SUM(I39:I40)</f>
        <v>0</v>
      </c>
      <c r="J41" s="72">
        <f>F41+I41</f>
        <v>0</v>
      </c>
      <c r="K41" s="20">
        <f>F41+I41</f>
        <v>0</v>
      </c>
      <c r="L41" s="20">
        <f t="shared" ref="L41" si="31">SUM(L39:L40)</f>
        <v>0</v>
      </c>
      <c r="M41" s="113">
        <f>SUM(M39:M40)</f>
        <v>0</v>
      </c>
      <c r="N41" s="72">
        <f>J41+M41</f>
        <v>0</v>
      </c>
      <c r="O41" s="20">
        <f>J41+M41</f>
        <v>0</v>
      </c>
      <c r="P41" s="113">
        <f t="shared" ref="P41" si="32">SUM(P39:P40)</f>
        <v>0</v>
      </c>
      <c r="Q41" s="20">
        <f>SUM(Q39:Q40)</f>
        <v>0</v>
      </c>
      <c r="R41" s="20">
        <f>SUM(R39:R40)</f>
        <v>0</v>
      </c>
      <c r="S41" s="20">
        <f>SUM(S39:S40)</f>
        <v>0</v>
      </c>
      <c r="T41" s="20">
        <f>SUM(T39:T40)</f>
        <v>0</v>
      </c>
    </row>
    <row r="42" spans="1:20" s="81" customFormat="1" ht="18.75" customHeight="1" x14ac:dyDescent="0.2">
      <c r="A42" s="235" t="s">
        <v>93</v>
      </c>
      <c r="B42" s="236"/>
      <c r="C42" s="21"/>
      <c r="D42" s="21"/>
      <c r="E42" s="22"/>
      <c r="F42" s="23"/>
      <c r="G42" s="23"/>
      <c r="H42" s="23"/>
      <c r="I42" s="23"/>
      <c r="J42" s="23"/>
      <c r="K42" s="23"/>
      <c r="L42" s="23"/>
      <c r="M42" s="23"/>
      <c r="N42" s="23"/>
      <c r="O42" s="23"/>
      <c r="P42" s="145"/>
      <c r="Q42" s="23"/>
      <c r="R42" s="23"/>
      <c r="S42" s="23"/>
      <c r="T42" s="23"/>
    </row>
    <row r="43" spans="1:20"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45">
        <f>N43-L43</f>
        <v>0</v>
      </c>
      <c r="Q43" s="9">
        <v>200000</v>
      </c>
      <c r="R43" s="9">
        <f>H43+Q43</f>
        <v>200000</v>
      </c>
      <c r="S43" s="9">
        <f>Q43-M43</f>
        <v>0</v>
      </c>
      <c r="T43" s="9">
        <f>R43-N43</f>
        <v>0</v>
      </c>
    </row>
    <row r="44" spans="1:20" s="81" customFormat="1" x14ac:dyDescent="0.2">
      <c r="A44" s="251" t="s">
        <v>96</v>
      </c>
      <c r="B44" s="252"/>
      <c r="C44" s="24"/>
      <c r="D44" s="24"/>
      <c r="E44" s="25"/>
      <c r="F44" s="26">
        <f>SUM(F43)</f>
        <v>200000</v>
      </c>
      <c r="G44" s="26">
        <f t="shared" ref="G44" si="33">SUM(G43)</f>
        <v>200000</v>
      </c>
      <c r="H44" s="26">
        <f>SUM(H43)</f>
        <v>0</v>
      </c>
      <c r="I44" s="26">
        <f>SUM(I43)</f>
        <v>0</v>
      </c>
      <c r="J44" s="26">
        <f>I44+H44</f>
        <v>0</v>
      </c>
      <c r="K44" s="26">
        <f>SUM(K43)</f>
        <v>200000</v>
      </c>
      <c r="L44" s="26">
        <f t="shared" ref="L44" si="34">SUM(L43)</f>
        <v>200000</v>
      </c>
      <c r="M44" s="26">
        <f>SUM(M43)</f>
        <v>200000</v>
      </c>
      <c r="N44" s="26">
        <f>H44+M44</f>
        <v>200000</v>
      </c>
      <c r="O44" s="26">
        <f>SUM(O43)</f>
        <v>0</v>
      </c>
      <c r="P44" s="153">
        <f t="shared" ref="P44" si="35">SUM(P43)</f>
        <v>0</v>
      </c>
      <c r="Q44" s="153">
        <v>200000</v>
      </c>
      <c r="R44" s="153">
        <f>H44+Q44</f>
        <v>200000</v>
      </c>
      <c r="S44" s="153">
        <f>SUM(S43)</f>
        <v>0</v>
      </c>
      <c r="T44" s="26">
        <f>SUM(T43)</f>
        <v>0</v>
      </c>
    </row>
    <row r="45" spans="1:20" s="81" customFormat="1" x14ac:dyDescent="0.2">
      <c r="A45" s="235" t="s">
        <v>89</v>
      </c>
      <c r="B45" s="236"/>
      <c r="C45" s="21"/>
      <c r="D45" s="21"/>
      <c r="E45" s="7"/>
      <c r="F45" s="23"/>
      <c r="G45" s="23"/>
      <c r="H45" s="23"/>
      <c r="I45" s="23"/>
      <c r="J45" s="23"/>
      <c r="K45" s="23"/>
      <c r="L45" s="23"/>
      <c r="M45" s="23"/>
      <c r="N45" s="23"/>
      <c r="O45" s="23"/>
      <c r="P45" s="145"/>
      <c r="Q45" s="23"/>
      <c r="R45" s="23"/>
      <c r="S45" s="23"/>
      <c r="T45" s="23"/>
    </row>
    <row r="46" spans="1:20"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45">
        <f>N46-L46</f>
        <v>0</v>
      </c>
      <c r="Q46" s="9">
        <v>1800000</v>
      </c>
      <c r="R46" s="9">
        <f>H46+Q46</f>
        <v>1805952</v>
      </c>
      <c r="S46" s="9">
        <f>Q46-M46</f>
        <v>0</v>
      </c>
      <c r="T46" s="9">
        <f>R46-N46</f>
        <v>0</v>
      </c>
    </row>
    <row r="47" spans="1:20" s="81" customFormat="1" x14ac:dyDescent="0.2">
      <c r="A47" s="253" t="s">
        <v>92</v>
      </c>
      <c r="B47" s="254"/>
      <c r="C47" s="27"/>
      <c r="D47" s="27"/>
      <c r="E47" s="28"/>
      <c r="F47" s="29">
        <f>SUM(F46)</f>
        <v>1800000</v>
      </c>
      <c r="G47" s="29">
        <f t="shared" ref="G47" si="36">SUM(G46)</f>
        <v>1800000</v>
      </c>
      <c r="H47" s="29">
        <f>SUM(H46)</f>
        <v>5952</v>
      </c>
      <c r="I47" s="29">
        <f>SUM(I46)</f>
        <v>0</v>
      </c>
      <c r="J47" s="73">
        <f>I47+H47</f>
        <v>5952</v>
      </c>
      <c r="K47" s="29">
        <f>SUM(K46)</f>
        <v>1800000</v>
      </c>
      <c r="L47" s="29">
        <f t="shared" ref="L47" si="37">SUM(L46)</f>
        <v>1805952</v>
      </c>
      <c r="M47" s="29">
        <f>SUM(M46)</f>
        <v>1800000</v>
      </c>
      <c r="N47" s="29">
        <f>H47+M47</f>
        <v>1805952</v>
      </c>
      <c r="O47" s="29">
        <f>SUM(O46)</f>
        <v>0</v>
      </c>
      <c r="P47" s="154">
        <f t="shared" ref="P47" si="38">SUM(P46)</f>
        <v>0</v>
      </c>
      <c r="Q47" s="29">
        <f>SUM(Q46)</f>
        <v>1800000</v>
      </c>
      <c r="R47" s="29">
        <f>SUM(R46)</f>
        <v>1805952</v>
      </c>
      <c r="S47" s="29">
        <f>SUM(S46)</f>
        <v>0</v>
      </c>
      <c r="T47" s="29">
        <f>SUM(T46)</f>
        <v>0</v>
      </c>
    </row>
    <row r="48" spans="1:20" s="81" customFormat="1" ht="18.75" customHeight="1" x14ac:dyDescent="0.2">
      <c r="A48" s="235" t="s">
        <v>87</v>
      </c>
      <c r="B48" s="236"/>
      <c r="C48" s="21"/>
      <c r="D48" s="21"/>
      <c r="E48" s="22"/>
      <c r="F48" s="229"/>
      <c r="G48" s="230"/>
      <c r="H48" s="128"/>
      <c r="I48" s="23"/>
      <c r="J48" s="9"/>
      <c r="K48" s="9"/>
      <c r="L48" s="9"/>
      <c r="M48" s="23"/>
      <c r="N48" s="9"/>
      <c r="O48" s="9"/>
      <c r="P48" s="45"/>
      <c r="Q48" s="9"/>
      <c r="R48" s="9"/>
      <c r="S48" s="9"/>
      <c r="T48" s="9"/>
    </row>
    <row r="49" spans="1:20" s="80" customFormat="1" x14ac:dyDescent="0.2">
      <c r="A49" s="106" t="s">
        <v>41</v>
      </c>
      <c r="B49" s="107" t="s">
        <v>42</v>
      </c>
      <c r="C49" s="108">
        <v>5002952</v>
      </c>
      <c r="D49" s="108"/>
      <c r="E49" s="99" t="s">
        <v>122</v>
      </c>
      <c r="F49" s="101">
        <v>0</v>
      </c>
      <c r="G49" s="101">
        <f>F49</f>
        <v>0</v>
      </c>
      <c r="H49" s="101">
        <v>0</v>
      </c>
      <c r="I49" s="101">
        <v>0</v>
      </c>
      <c r="J49" s="101">
        <v>0</v>
      </c>
      <c r="K49" s="101">
        <v>0</v>
      </c>
      <c r="L49" s="101">
        <v>0</v>
      </c>
      <c r="M49" s="101">
        <v>0</v>
      </c>
      <c r="N49" s="101">
        <v>0</v>
      </c>
      <c r="O49" s="101">
        <f>J49+M49</f>
        <v>0</v>
      </c>
      <c r="P49" s="155">
        <f>K49+L49</f>
        <v>0</v>
      </c>
      <c r="Q49" s="101">
        <v>0</v>
      </c>
      <c r="R49" s="101">
        <f>H49+Q49</f>
        <v>0</v>
      </c>
      <c r="S49" s="101">
        <f>Q49-M49</f>
        <v>0</v>
      </c>
      <c r="T49" s="101">
        <f>R49-N49</f>
        <v>0</v>
      </c>
    </row>
    <row r="50" spans="1:20" s="80" customFormat="1" ht="36" x14ac:dyDescent="0.2">
      <c r="A50" s="30" t="s">
        <v>0</v>
      </c>
      <c r="B50" s="31" t="s">
        <v>50</v>
      </c>
      <c r="C50" s="31"/>
      <c r="D50" s="31"/>
      <c r="E50" s="7" t="s">
        <v>123</v>
      </c>
      <c r="F50" s="9">
        <v>27514</v>
      </c>
      <c r="G50" s="9">
        <f t="shared" ref="G50:G52" si="39">F50</f>
        <v>27514</v>
      </c>
      <c r="H50" s="9">
        <v>0</v>
      </c>
      <c r="I50" s="9"/>
      <c r="J50" s="9">
        <f t="shared" ref="J50:J53" si="40">I50+H50</f>
        <v>0</v>
      </c>
      <c r="K50" s="9">
        <f t="shared" ref="K50:K53" si="41">F50+I50</f>
        <v>27514</v>
      </c>
      <c r="L50" s="9">
        <f t="shared" ref="L50:L53" si="42">G50+H50</f>
        <v>27514</v>
      </c>
      <c r="M50" s="9">
        <v>53562.86</v>
      </c>
      <c r="N50" s="9">
        <f>H50+M50</f>
        <v>53562.86</v>
      </c>
      <c r="O50" s="9">
        <f>M50-K50</f>
        <v>26048.86</v>
      </c>
      <c r="P50" s="45">
        <f>N50-L50</f>
        <v>26048.86</v>
      </c>
      <c r="Q50" s="9">
        <v>53562.86</v>
      </c>
      <c r="R50" s="9">
        <f t="shared" ref="R50:R53" si="43">H50+Q50</f>
        <v>53562.86</v>
      </c>
      <c r="S50" s="9">
        <f t="shared" ref="S50:S53" si="44">Q50-M50</f>
        <v>0</v>
      </c>
      <c r="T50" s="9">
        <f t="shared" ref="T50:T54" si="45">R50-N50</f>
        <v>0</v>
      </c>
    </row>
    <row r="51" spans="1:20" s="80" customFormat="1" ht="24" x14ac:dyDescent="0.2">
      <c r="A51" s="30" t="s">
        <v>82</v>
      </c>
      <c r="B51" s="31" t="s">
        <v>83</v>
      </c>
      <c r="C51" s="32">
        <v>5053859</v>
      </c>
      <c r="D51" s="32"/>
      <c r="E51" s="7" t="s">
        <v>124</v>
      </c>
      <c r="F51" s="9">
        <v>4300000</v>
      </c>
      <c r="G51" s="9">
        <f t="shared" si="39"/>
        <v>4300000</v>
      </c>
      <c r="H51" s="9">
        <v>62604.53</v>
      </c>
      <c r="I51" s="9"/>
      <c r="J51" s="9">
        <f t="shared" si="40"/>
        <v>62604.53</v>
      </c>
      <c r="K51" s="9">
        <f t="shared" si="41"/>
        <v>4300000</v>
      </c>
      <c r="L51" s="9">
        <f t="shared" si="42"/>
        <v>4362604.53</v>
      </c>
      <c r="M51" s="9">
        <v>1284769.1399999999</v>
      </c>
      <c r="N51" s="9">
        <f t="shared" ref="N51:N53" si="46">H51+M51</f>
        <v>1347373.67</v>
      </c>
      <c r="O51" s="9">
        <f t="shared" ref="O51:P53" si="47">M51-K51</f>
        <v>-3015230.8600000003</v>
      </c>
      <c r="P51" s="45">
        <f t="shared" si="47"/>
        <v>-3015230.8600000003</v>
      </c>
      <c r="Q51" s="9">
        <v>1284769.1399999999</v>
      </c>
      <c r="R51" s="9">
        <f t="shared" si="43"/>
        <v>1347373.67</v>
      </c>
      <c r="S51" s="9">
        <f t="shared" si="44"/>
        <v>0</v>
      </c>
      <c r="T51" s="9">
        <f t="shared" si="45"/>
        <v>0</v>
      </c>
    </row>
    <row r="52" spans="1:20" s="80" customFormat="1" ht="24" x14ac:dyDescent="0.2">
      <c r="A52" s="30" t="s">
        <v>138</v>
      </c>
      <c r="B52" s="31" t="s">
        <v>139</v>
      </c>
      <c r="C52" s="31"/>
      <c r="D52" s="31"/>
      <c r="E52" s="7" t="s">
        <v>140</v>
      </c>
      <c r="F52" s="9">
        <v>598996.9</v>
      </c>
      <c r="G52" s="9">
        <f t="shared" si="39"/>
        <v>598996.9</v>
      </c>
      <c r="H52" s="9">
        <v>0</v>
      </c>
      <c r="I52" s="9"/>
      <c r="J52" s="9">
        <f t="shared" si="40"/>
        <v>0</v>
      </c>
      <c r="K52" s="9">
        <f t="shared" si="41"/>
        <v>598996.9</v>
      </c>
      <c r="L52" s="9">
        <f t="shared" si="42"/>
        <v>598996.9</v>
      </c>
      <c r="M52" s="9">
        <v>1353638.49</v>
      </c>
      <c r="N52" s="9">
        <f t="shared" si="46"/>
        <v>1353638.49</v>
      </c>
      <c r="O52" s="9">
        <f t="shared" si="47"/>
        <v>754641.59</v>
      </c>
      <c r="P52" s="45">
        <f t="shared" si="47"/>
        <v>754641.59</v>
      </c>
      <c r="Q52" s="9">
        <v>1353638.49</v>
      </c>
      <c r="R52" s="9">
        <f t="shared" si="43"/>
        <v>1353638.49</v>
      </c>
      <c r="S52" s="9">
        <f t="shared" si="44"/>
        <v>0</v>
      </c>
      <c r="T52" s="9">
        <f t="shared" si="45"/>
        <v>0</v>
      </c>
    </row>
    <row r="53" spans="1:20" s="80" customFormat="1" ht="24" x14ac:dyDescent="0.2">
      <c r="A53" s="30" t="s">
        <v>192</v>
      </c>
      <c r="B53" s="33" t="s">
        <v>193</v>
      </c>
      <c r="C53" s="31"/>
      <c r="D53" s="31"/>
      <c r="E53" s="7" t="s">
        <v>194</v>
      </c>
      <c r="F53" s="9">
        <v>200000</v>
      </c>
      <c r="G53" s="9">
        <v>200000</v>
      </c>
      <c r="H53" s="9">
        <v>0</v>
      </c>
      <c r="I53" s="9"/>
      <c r="J53" s="9">
        <f t="shared" si="40"/>
        <v>0</v>
      </c>
      <c r="K53" s="9">
        <f t="shared" si="41"/>
        <v>200000</v>
      </c>
      <c r="L53" s="9">
        <f t="shared" si="42"/>
        <v>200000</v>
      </c>
      <c r="M53" s="9">
        <v>200000</v>
      </c>
      <c r="N53" s="9">
        <f t="shared" si="46"/>
        <v>200000</v>
      </c>
      <c r="O53" s="9">
        <f t="shared" si="47"/>
        <v>0</v>
      </c>
      <c r="P53" s="45">
        <f t="shared" si="47"/>
        <v>0</v>
      </c>
      <c r="Q53" s="9">
        <v>200000</v>
      </c>
      <c r="R53" s="9">
        <f t="shared" si="43"/>
        <v>200000</v>
      </c>
      <c r="S53" s="9">
        <f t="shared" si="44"/>
        <v>0</v>
      </c>
      <c r="T53" s="9">
        <f t="shared" si="45"/>
        <v>0</v>
      </c>
    </row>
    <row r="54" spans="1:20"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48">SUM(L50:L53)</f>
        <v>5189115.4300000006</v>
      </c>
      <c r="M54" s="36">
        <f>SUM(M50:M53)</f>
        <v>2891970.49</v>
      </c>
      <c r="N54" s="74">
        <f>SUM(N50:N53)</f>
        <v>2954575.02</v>
      </c>
      <c r="O54" s="36">
        <f>SUM(O50:O53)</f>
        <v>-2234540.4100000006</v>
      </c>
      <c r="P54" s="156">
        <f>SUM(P50:P53)</f>
        <v>-2234540.4100000006</v>
      </c>
      <c r="Q54" s="36">
        <f>SUM(Q49:Q53)</f>
        <v>2891970.49</v>
      </c>
      <c r="R54" s="36">
        <f>SUM(R49:R53)</f>
        <v>2954575.02</v>
      </c>
      <c r="S54" s="36">
        <f>SUM(S49:S53)</f>
        <v>0</v>
      </c>
      <c r="T54" s="36">
        <f t="shared" si="45"/>
        <v>0</v>
      </c>
    </row>
    <row r="55" spans="1:20" s="81" customFormat="1" ht="18.75" customHeight="1" x14ac:dyDescent="0.2">
      <c r="A55" s="235" t="s">
        <v>88</v>
      </c>
      <c r="B55" s="236"/>
      <c r="C55" s="21"/>
      <c r="D55" s="21"/>
      <c r="E55" s="7"/>
      <c r="F55" s="229"/>
      <c r="G55" s="230"/>
      <c r="H55" s="23"/>
      <c r="I55" s="23"/>
      <c r="J55" s="9"/>
      <c r="K55" s="9"/>
      <c r="L55" s="9"/>
      <c r="M55" s="23"/>
      <c r="N55" s="9"/>
      <c r="O55" s="9"/>
      <c r="P55" s="45"/>
      <c r="Q55" s="9"/>
      <c r="R55" s="9"/>
      <c r="S55" s="9"/>
      <c r="T55" s="9"/>
    </row>
    <row r="56" spans="1:20" s="81" customFormat="1" x14ac:dyDescent="0.2">
      <c r="A56" s="30" t="s">
        <v>53</v>
      </c>
      <c r="B56" s="31" t="s">
        <v>54</v>
      </c>
      <c r="C56" s="31"/>
      <c r="D56" s="31"/>
      <c r="E56" s="6" t="s">
        <v>125</v>
      </c>
      <c r="F56" s="17">
        <v>1900000</v>
      </c>
      <c r="G56" s="9">
        <f t="shared" ref="G56:G57" si="49">F56</f>
        <v>1900000</v>
      </c>
      <c r="H56" s="9">
        <v>0</v>
      </c>
      <c r="I56" s="9"/>
      <c r="J56" s="9">
        <f>I56+H56</f>
        <v>0</v>
      </c>
      <c r="K56" s="17">
        <f>F56+I56</f>
        <v>1900000</v>
      </c>
      <c r="L56" s="9">
        <f>G56+H56</f>
        <v>1900000</v>
      </c>
      <c r="M56" s="9">
        <v>1900000</v>
      </c>
      <c r="N56" s="9">
        <f>M56+H56</f>
        <v>1900000</v>
      </c>
      <c r="O56" s="17">
        <f>M56-K56</f>
        <v>0</v>
      </c>
      <c r="P56" s="45">
        <f>N56-L56</f>
        <v>0</v>
      </c>
      <c r="Q56" s="9">
        <v>1900000</v>
      </c>
      <c r="R56" s="9">
        <f>H56+Q56</f>
        <v>1900000</v>
      </c>
      <c r="S56" s="9">
        <f>Q56-M56</f>
        <v>0</v>
      </c>
      <c r="T56" s="9">
        <f>R56-N56</f>
        <v>0</v>
      </c>
    </row>
    <row r="57" spans="1:20" s="81" customFormat="1" ht="24" x14ac:dyDescent="0.2">
      <c r="A57" s="30" t="s">
        <v>19</v>
      </c>
      <c r="B57" s="31" t="s">
        <v>86</v>
      </c>
      <c r="C57" s="32">
        <v>5041341</v>
      </c>
      <c r="D57" s="32"/>
      <c r="E57" s="6" t="s">
        <v>126</v>
      </c>
      <c r="F57" s="9">
        <v>800000</v>
      </c>
      <c r="G57" s="9">
        <f t="shared" si="49"/>
        <v>800000</v>
      </c>
      <c r="H57" s="9">
        <v>0</v>
      </c>
      <c r="I57" s="9"/>
      <c r="J57" s="9">
        <f>I57+H57</f>
        <v>0</v>
      </c>
      <c r="K57" s="17">
        <f>F57+I57</f>
        <v>800000</v>
      </c>
      <c r="L57" s="9">
        <f>G57+H57</f>
        <v>800000</v>
      </c>
      <c r="M57" s="9">
        <v>800000</v>
      </c>
      <c r="N57" s="9">
        <f>M57+H57</f>
        <v>800000</v>
      </c>
      <c r="O57" s="17">
        <f>M57-K57</f>
        <v>0</v>
      </c>
      <c r="P57" s="45">
        <f>N57-L57</f>
        <v>0</v>
      </c>
      <c r="Q57" s="9">
        <v>0</v>
      </c>
      <c r="R57" s="9">
        <f>H57+Q57</f>
        <v>0</v>
      </c>
      <c r="S57" s="9">
        <f>Q57-M57</f>
        <v>-800000</v>
      </c>
      <c r="T57" s="9">
        <f>R57-N57</f>
        <v>-800000</v>
      </c>
    </row>
    <row r="58" spans="1:20" s="81" customFormat="1" x14ac:dyDescent="0.2">
      <c r="A58" s="259" t="s">
        <v>55</v>
      </c>
      <c r="B58" s="260"/>
      <c r="C58" s="137"/>
      <c r="D58" s="137"/>
      <c r="E58" s="137"/>
      <c r="F58" s="138">
        <f>SUM(F56:F57)</f>
        <v>2700000</v>
      </c>
      <c r="G58" s="138">
        <f t="shared" ref="G58" si="50">SUM(G56:G57)</f>
        <v>2700000</v>
      </c>
      <c r="H58" s="75">
        <f>SUM(H56:H57)</f>
        <v>0</v>
      </c>
      <c r="I58" s="75">
        <f>SUM(I56:I57)</f>
        <v>0</v>
      </c>
      <c r="J58" s="75">
        <f>I58+H58</f>
        <v>0</v>
      </c>
      <c r="K58" s="138">
        <f>SUM(K56:K57)</f>
        <v>2700000</v>
      </c>
      <c r="L58" s="138">
        <f t="shared" ref="L58" si="51">SUM(L56:L57)</f>
        <v>2700000</v>
      </c>
      <c r="M58" s="138">
        <f>SUM(M56:M57)</f>
        <v>2700000</v>
      </c>
      <c r="N58" s="138">
        <f>SUM(N56:N57)</f>
        <v>2700000</v>
      </c>
      <c r="O58" s="138">
        <f>SUM(O56:O57)</f>
        <v>0</v>
      </c>
      <c r="P58" s="157">
        <f t="shared" ref="P58" si="52">SUM(P56:P57)</f>
        <v>0</v>
      </c>
      <c r="Q58" s="38">
        <f>SUM(Q56:Q57)</f>
        <v>1900000</v>
      </c>
      <c r="R58" s="38">
        <f>SUM(R56:R57)</f>
        <v>1900000</v>
      </c>
      <c r="S58" s="38">
        <f>SUM(S56:S57)</f>
        <v>-800000</v>
      </c>
      <c r="T58" s="38">
        <f>SUM(T56:T57)</f>
        <v>-800000</v>
      </c>
    </row>
    <row r="59" spans="1:20" s="81" customFormat="1" x14ac:dyDescent="0.2">
      <c r="A59" s="235" t="s">
        <v>268</v>
      </c>
      <c r="B59" s="236"/>
      <c r="C59" s="48"/>
      <c r="D59" s="48"/>
      <c r="E59" s="48"/>
      <c r="F59" s="141"/>
      <c r="G59" s="141"/>
      <c r="H59" s="141"/>
      <c r="I59" s="141"/>
      <c r="J59" s="141"/>
      <c r="K59" s="141"/>
      <c r="L59" s="141"/>
      <c r="M59" s="141"/>
      <c r="N59" s="141"/>
      <c r="O59" s="141"/>
      <c r="P59" s="158"/>
      <c r="Q59" s="141"/>
      <c r="R59" s="141"/>
      <c r="S59" s="141"/>
      <c r="T59" s="141"/>
    </row>
    <row r="60" spans="1:20" s="81" customFormat="1" ht="24" x14ac:dyDescent="0.2">
      <c r="A60" s="50" t="s">
        <v>272</v>
      </c>
      <c r="B60" s="31" t="s">
        <v>270</v>
      </c>
      <c r="C60" s="7">
        <v>6000080</v>
      </c>
      <c r="D60" s="22" t="s">
        <v>261</v>
      </c>
      <c r="E60" s="7" t="s">
        <v>271</v>
      </c>
      <c r="F60" s="9">
        <v>76889</v>
      </c>
      <c r="G60" s="9">
        <v>76889</v>
      </c>
      <c r="H60" s="9">
        <v>0</v>
      </c>
      <c r="I60" s="9"/>
      <c r="J60" s="9">
        <v>0</v>
      </c>
      <c r="K60" s="9">
        <v>0</v>
      </c>
      <c r="L60" s="9">
        <v>0</v>
      </c>
      <c r="M60" s="9">
        <v>0</v>
      </c>
      <c r="N60" s="9">
        <f>M60+H60</f>
        <v>0</v>
      </c>
      <c r="O60" s="9">
        <f>M60-K60</f>
        <v>0</v>
      </c>
      <c r="P60" s="45">
        <f>N60-L60</f>
        <v>0</v>
      </c>
      <c r="Q60" s="9">
        <v>76889</v>
      </c>
      <c r="R60" s="9">
        <f>H60+Q60</f>
        <v>76889</v>
      </c>
      <c r="S60" s="9">
        <f>Q60-M60</f>
        <v>76889</v>
      </c>
      <c r="T60" s="9">
        <f>R60-N60</f>
        <v>76889</v>
      </c>
    </row>
    <row r="61" spans="1:20" s="81" customFormat="1" x14ac:dyDescent="0.2">
      <c r="A61" s="140"/>
      <c r="B61" s="140"/>
      <c r="C61" s="48"/>
      <c r="D61" s="48"/>
      <c r="E61" s="48"/>
      <c r="F61" s="141"/>
      <c r="G61" s="141"/>
      <c r="H61" s="141"/>
      <c r="I61" s="141"/>
      <c r="J61" s="141"/>
      <c r="K61" s="141"/>
      <c r="L61" s="141"/>
      <c r="M61" s="141"/>
      <c r="N61" s="141"/>
      <c r="O61" s="141"/>
      <c r="P61" s="158"/>
      <c r="Q61" s="141"/>
      <c r="R61" s="141"/>
      <c r="S61" s="141"/>
      <c r="T61" s="141"/>
    </row>
    <row r="62" spans="1:20" s="81" customFormat="1" x14ac:dyDescent="0.2">
      <c r="A62" s="257" t="s">
        <v>269</v>
      </c>
      <c r="B62" s="258"/>
      <c r="C62" s="142"/>
      <c r="D62" s="142"/>
      <c r="E62" s="142"/>
      <c r="F62" s="143">
        <f>SUM(F60:F61)</f>
        <v>76889</v>
      </c>
      <c r="G62" s="143">
        <f t="shared" ref="G62" si="53">SUM(G60:G61)</f>
        <v>76889</v>
      </c>
      <c r="H62" s="144">
        <f>SUM(H60:H61)</f>
        <v>0</v>
      </c>
      <c r="I62" s="144">
        <f>SUM(I60:I61)</f>
        <v>0</v>
      </c>
      <c r="J62" s="144">
        <f>I62+H62</f>
        <v>0</v>
      </c>
      <c r="K62" s="143">
        <f>SUM(K60:K61)</f>
        <v>0</v>
      </c>
      <c r="L62" s="143">
        <f t="shared" ref="L62" si="54">SUM(L60:L61)</f>
        <v>0</v>
      </c>
      <c r="M62" s="143">
        <f>SUM(M60:M61)</f>
        <v>0</v>
      </c>
      <c r="N62" s="143">
        <f>SUM(N60:N61)</f>
        <v>0</v>
      </c>
      <c r="O62" s="143">
        <f>SUM(O60:O61)</f>
        <v>0</v>
      </c>
      <c r="P62" s="159">
        <f t="shared" ref="P62:T62" si="55">SUM(P60:P61)</f>
        <v>0</v>
      </c>
      <c r="Q62" s="159">
        <f t="shared" si="55"/>
        <v>76889</v>
      </c>
      <c r="R62" s="159">
        <f t="shared" si="55"/>
        <v>76889</v>
      </c>
      <c r="S62" s="159">
        <f t="shared" si="55"/>
        <v>76889</v>
      </c>
      <c r="T62" s="170">
        <f t="shared" si="55"/>
        <v>76889</v>
      </c>
    </row>
    <row r="63" spans="1:20" s="81" customFormat="1" ht="12.75" customHeight="1" x14ac:dyDescent="0.2">
      <c r="A63" s="261" t="s">
        <v>146</v>
      </c>
      <c r="B63" s="262"/>
      <c r="C63" s="262"/>
      <c r="D63" s="262"/>
      <c r="E63" s="262"/>
      <c r="F63" s="262"/>
      <c r="G63" s="263"/>
      <c r="H63" s="76"/>
      <c r="I63" s="76"/>
      <c r="J63" s="76"/>
      <c r="K63" s="76"/>
      <c r="L63" s="139"/>
      <c r="M63" s="76"/>
      <c r="N63" s="76"/>
      <c r="O63" s="76"/>
      <c r="P63" s="160"/>
      <c r="Q63" s="87"/>
      <c r="R63" s="87"/>
      <c r="S63" s="87"/>
      <c r="T63" s="87"/>
    </row>
    <row r="64" spans="1:20" s="81" customFormat="1" ht="24" x14ac:dyDescent="0.2">
      <c r="A64" s="31" t="s">
        <v>174</v>
      </c>
      <c r="B64" s="78" t="s">
        <v>147</v>
      </c>
      <c r="C64" s="7">
        <v>5149358</v>
      </c>
      <c r="D64" s="7"/>
      <c r="E64" s="121" t="s">
        <v>150</v>
      </c>
      <c r="F64" s="9">
        <v>0</v>
      </c>
      <c r="G64" s="9">
        <f>F64</f>
        <v>0</v>
      </c>
      <c r="H64" s="9">
        <v>0</v>
      </c>
      <c r="I64" s="9"/>
      <c r="J64" s="9">
        <f>I64+H64</f>
        <v>0</v>
      </c>
      <c r="K64" s="9">
        <f>F64+I64</f>
        <v>0</v>
      </c>
      <c r="L64" s="9">
        <f>G64+H64</f>
        <v>0</v>
      </c>
      <c r="M64" s="9">
        <v>0</v>
      </c>
      <c r="N64" s="9">
        <f>M64+H64</f>
        <v>0</v>
      </c>
      <c r="O64" s="9">
        <f>J64+M64</f>
        <v>0</v>
      </c>
      <c r="P64" s="9">
        <f>K64+L64</f>
        <v>0</v>
      </c>
      <c r="Q64" s="9">
        <v>0</v>
      </c>
      <c r="R64" s="9">
        <f>H64+Q64</f>
        <v>0</v>
      </c>
      <c r="S64" s="9">
        <f>Q64-M64</f>
        <v>0</v>
      </c>
      <c r="T64" s="9">
        <f>R64-N64</f>
        <v>0</v>
      </c>
    </row>
    <row r="65" spans="1:20" s="81" customFormat="1" ht="24" x14ac:dyDescent="0.2">
      <c r="A65" s="31" t="s">
        <v>175</v>
      </c>
      <c r="B65" s="78" t="s">
        <v>148</v>
      </c>
      <c r="C65" s="7">
        <v>5149359</v>
      </c>
      <c r="D65" s="7"/>
      <c r="E65" s="122" t="s">
        <v>151</v>
      </c>
      <c r="F65" s="9">
        <v>0</v>
      </c>
      <c r="G65" s="9">
        <f t="shared" ref="G65:G71" si="56">F65</f>
        <v>0</v>
      </c>
      <c r="H65" s="9">
        <v>0</v>
      </c>
      <c r="I65" s="9"/>
      <c r="J65" s="9">
        <f t="shared" ref="J65:J77" si="57">I65+H65</f>
        <v>0</v>
      </c>
      <c r="K65" s="9">
        <f t="shared" ref="K65:K77" si="58">F65+I65</f>
        <v>0</v>
      </c>
      <c r="L65" s="9">
        <f t="shared" ref="L65:L77" si="59">G65+H65</f>
        <v>0</v>
      </c>
      <c r="M65" s="9">
        <v>0</v>
      </c>
      <c r="N65" s="9">
        <f t="shared" ref="N65:N77" si="60">M65+H65</f>
        <v>0</v>
      </c>
      <c r="O65" s="9">
        <f t="shared" ref="O65:O66" si="61">J65+M65</f>
        <v>0</v>
      </c>
      <c r="P65" s="9">
        <f t="shared" ref="P65:P66" si="62">K65+L65</f>
        <v>0</v>
      </c>
      <c r="Q65" s="9">
        <v>0</v>
      </c>
      <c r="R65" s="9">
        <f t="shared" ref="R65:R77" si="63">H65+Q65</f>
        <v>0</v>
      </c>
      <c r="S65" s="9">
        <f t="shared" ref="S65:S77" si="64">Q65-M65</f>
        <v>0</v>
      </c>
      <c r="T65" s="9">
        <f t="shared" ref="T65:T78" si="65">R65-N65</f>
        <v>0</v>
      </c>
    </row>
    <row r="66" spans="1:20" s="81" customFormat="1" ht="24" x14ac:dyDescent="0.2">
      <c r="A66" s="31" t="s">
        <v>176</v>
      </c>
      <c r="B66" s="78" t="s">
        <v>149</v>
      </c>
      <c r="C66" s="7">
        <v>5149360</v>
      </c>
      <c r="D66" s="7"/>
      <c r="E66" s="123" t="s">
        <v>152</v>
      </c>
      <c r="F66" s="9">
        <v>0</v>
      </c>
      <c r="G66" s="9">
        <f t="shared" si="56"/>
        <v>0</v>
      </c>
      <c r="H66" s="9">
        <v>0</v>
      </c>
      <c r="I66" s="9"/>
      <c r="J66" s="9">
        <f t="shared" si="57"/>
        <v>0</v>
      </c>
      <c r="K66" s="9">
        <f t="shared" si="58"/>
        <v>0</v>
      </c>
      <c r="L66" s="9">
        <f t="shared" si="59"/>
        <v>0</v>
      </c>
      <c r="M66" s="9">
        <v>0</v>
      </c>
      <c r="N66" s="9">
        <f t="shared" si="60"/>
        <v>0</v>
      </c>
      <c r="O66" s="9">
        <f t="shared" si="61"/>
        <v>0</v>
      </c>
      <c r="P66" s="9">
        <f t="shared" si="62"/>
        <v>0</v>
      </c>
      <c r="Q66" s="9">
        <v>0</v>
      </c>
      <c r="R66" s="9">
        <f t="shared" si="63"/>
        <v>0</v>
      </c>
      <c r="S66" s="9">
        <f t="shared" si="64"/>
        <v>0</v>
      </c>
      <c r="T66" s="9">
        <f t="shared" si="65"/>
        <v>0</v>
      </c>
    </row>
    <row r="67" spans="1:20" s="81" customFormat="1" ht="24" x14ac:dyDescent="0.2">
      <c r="A67" s="30" t="s">
        <v>177</v>
      </c>
      <c r="B67" s="78" t="s">
        <v>153</v>
      </c>
      <c r="C67" s="7">
        <v>5149652</v>
      </c>
      <c r="D67" s="7"/>
      <c r="E67" s="82" t="s">
        <v>160</v>
      </c>
      <c r="F67" s="9">
        <v>7330.78</v>
      </c>
      <c r="G67" s="9">
        <f t="shared" si="56"/>
        <v>7330.78</v>
      </c>
      <c r="H67" s="9">
        <v>33758.5</v>
      </c>
      <c r="I67" s="9"/>
      <c r="J67" s="9">
        <f t="shared" si="57"/>
        <v>33758.5</v>
      </c>
      <c r="K67" s="9">
        <f t="shared" si="58"/>
        <v>7330.78</v>
      </c>
      <c r="L67" s="9">
        <f t="shared" si="59"/>
        <v>41089.279999999999</v>
      </c>
      <c r="M67" s="9">
        <v>7330.78</v>
      </c>
      <c r="N67" s="9">
        <f>M67+H67</f>
        <v>41089.279999999999</v>
      </c>
      <c r="O67" s="9">
        <f>M67-K67</f>
        <v>0</v>
      </c>
      <c r="P67" s="9">
        <f>N67-L67</f>
        <v>0</v>
      </c>
      <c r="Q67" s="9">
        <v>7330.78</v>
      </c>
      <c r="R67" s="9">
        <f t="shared" si="63"/>
        <v>41089.279999999999</v>
      </c>
      <c r="S67" s="9">
        <f t="shared" si="64"/>
        <v>0</v>
      </c>
      <c r="T67" s="9">
        <f t="shared" si="65"/>
        <v>0</v>
      </c>
    </row>
    <row r="68" spans="1:20" s="81" customFormat="1" ht="24" x14ac:dyDescent="0.2">
      <c r="A68" s="30" t="s">
        <v>178</v>
      </c>
      <c r="B68" s="78" t="s">
        <v>154</v>
      </c>
      <c r="C68" s="7">
        <v>5149653</v>
      </c>
      <c r="D68" s="7"/>
      <c r="E68" s="82" t="s">
        <v>161</v>
      </c>
      <c r="F68" s="9">
        <v>23483.67</v>
      </c>
      <c r="G68" s="9">
        <f t="shared" si="56"/>
        <v>23483.67</v>
      </c>
      <c r="H68" s="9">
        <v>104.94</v>
      </c>
      <c r="I68" s="9"/>
      <c r="J68" s="9">
        <f t="shared" si="57"/>
        <v>104.94</v>
      </c>
      <c r="K68" s="9">
        <f t="shared" si="58"/>
        <v>23483.67</v>
      </c>
      <c r="L68" s="9">
        <f t="shared" si="59"/>
        <v>23588.609999999997</v>
      </c>
      <c r="M68" s="9">
        <v>23664.31</v>
      </c>
      <c r="N68" s="9">
        <f t="shared" ref="N68:N74" si="66">M68+H68</f>
        <v>23769.25</v>
      </c>
      <c r="O68" s="9">
        <f t="shared" ref="O68:P74" si="67">M68-K68</f>
        <v>180.64000000000306</v>
      </c>
      <c r="P68" s="9">
        <f t="shared" si="67"/>
        <v>180.64000000000306</v>
      </c>
      <c r="Q68" s="9">
        <v>23664.31</v>
      </c>
      <c r="R68" s="9">
        <f t="shared" si="63"/>
        <v>23769.25</v>
      </c>
      <c r="S68" s="9">
        <f t="shared" si="64"/>
        <v>0</v>
      </c>
      <c r="T68" s="9">
        <f t="shared" si="65"/>
        <v>0</v>
      </c>
    </row>
    <row r="69" spans="1:20" s="81" customFormat="1" ht="24" x14ac:dyDescent="0.2">
      <c r="A69" s="30" t="s">
        <v>179</v>
      </c>
      <c r="B69" s="78" t="s">
        <v>155</v>
      </c>
      <c r="C69" s="7">
        <v>5149654</v>
      </c>
      <c r="D69" s="7"/>
      <c r="E69" s="82" t="s">
        <v>162</v>
      </c>
      <c r="F69" s="9">
        <v>27108.560000000001</v>
      </c>
      <c r="G69" s="9">
        <f t="shared" si="56"/>
        <v>27108.560000000001</v>
      </c>
      <c r="H69" s="9">
        <v>2288.61</v>
      </c>
      <c r="I69" s="9"/>
      <c r="J69" s="9">
        <f t="shared" si="57"/>
        <v>2288.61</v>
      </c>
      <c r="K69" s="9">
        <f t="shared" si="58"/>
        <v>27108.560000000001</v>
      </c>
      <c r="L69" s="9">
        <f t="shared" si="59"/>
        <v>29397.170000000002</v>
      </c>
      <c r="M69" s="9">
        <v>26135.16</v>
      </c>
      <c r="N69" s="9">
        <f t="shared" si="66"/>
        <v>28423.77</v>
      </c>
      <c r="O69" s="9">
        <f t="shared" si="67"/>
        <v>-973.40000000000146</v>
      </c>
      <c r="P69" s="9">
        <f t="shared" si="67"/>
        <v>-973.40000000000146</v>
      </c>
      <c r="Q69" s="9">
        <v>26135.16</v>
      </c>
      <c r="R69" s="9">
        <f t="shared" si="63"/>
        <v>28423.77</v>
      </c>
      <c r="S69" s="9">
        <f t="shared" si="64"/>
        <v>0</v>
      </c>
      <c r="T69" s="9">
        <f t="shared" si="65"/>
        <v>0</v>
      </c>
    </row>
    <row r="70" spans="1:20" s="81" customFormat="1" ht="24" x14ac:dyDescent="0.2">
      <c r="A70" s="30" t="s">
        <v>180</v>
      </c>
      <c r="B70" s="78" t="s">
        <v>156</v>
      </c>
      <c r="C70" s="7">
        <v>5149655</v>
      </c>
      <c r="D70" s="7"/>
      <c r="E70" s="82" t="s">
        <v>163</v>
      </c>
      <c r="F70" s="9">
        <v>32297.8</v>
      </c>
      <c r="G70" s="9">
        <f t="shared" si="56"/>
        <v>32297.8</v>
      </c>
      <c r="H70" s="9">
        <v>7706</v>
      </c>
      <c r="I70" s="9"/>
      <c r="J70" s="9">
        <f t="shared" si="57"/>
        <v>7706</v>
      </c>
      <c r="K70" s="9">
        <f t="shared" si="58"/>
        <v>32297.8</v>
      </c>
      <c r="L70" s="9">
        <f t="shared" si="59"/>
        <v>40003.800000000003</v>
      </c>
      <c r="M70" s="9">
        <v>90561.03</v>
      </c>
      <c r="N70" s="9">
        <f t="shared" si="66"/>
        <v>98267.03</v>
      </c>
      <c r="O70" s="9">
        <f t="shared" si="67"/>
        <v>58263.229999999996</v>
      </c>
      <c r="P70" s="9">
        <f t="shared" si="67"/>
        <v>58263.229999999996</v>
      </c>
      <c r="Q70" s="9">
        <v>90561.03</v>
      </c>
      <c r="R70" s="9">
        <f t="shared" si="63"/>
        <v>98267.03</v>
      </c>
      <c r="S70" s="9">
        <f t="shared" si="64"/>
        <v>0</v>
      </c>
      <c r="T70" s="9">
        <f t="shared" si="65"/>
        <v>0</v>
      </c>
    </row>
    <row r="71" spans="1:20" s="81" customFormat="1" ht="24" x14ac:dyDescent="0.2">
      <c r="A71" s="30" t="s">
        <v>181</v>
      </c>
      <c r="B71" s="78" t="s">
        <v>157</v>
      </c>
      <c r="C71" s="7">
        <v>5149656</v>
      </c>
      <c r="D71" s="7"/>
      <c r="E71" s="82" t="s">
        <v>164</v>
      </c>
      <c r="F71" s="9">
        <v>43852.6</v>
      </c>
      <c r="G71" s="9">
        <f t="shared" si="56"/>
        <v>43852.6</v>
      </c>
      <c r="H71" s="9">
        <v>7193.8</v>
      </c>
      <c r="I71" s="9"/>
      <c r="J71" s="9">
        <f t="shared" si="57"/>
        <v>7193.8</v>
      </c>
      <c r="K71" s="9">
        <f t="shared" si="58"/>
        <v>43852.6</v>
      </c>
      <c r="L71" s="9">
        <f t="shared" si="59"/>
        <v>51046.400000000001</v>
      </c>
      <c r="M71" s="9">
        <v>43852.6</v>
      </c>
      <c r="N71" s="9">
        <f t="shared" si="66"/>
        <v>51046.400000000001</v>
      </c>
      <c r="O71" s="9">
        <f t="shared" si="67"/>
        <v>0</v>
      </c>
      <c r="P71" s="9">
        <f t="shared" si="67"/>
        <v>0</v>
      </c>
      <c r="Q71" s="9">
        <v>43852.6</v>
      </c>
      <c r="R71" s="9">
        <f t="shared" si="63"/>
        <v>51046.400000000001</v>
      </c>
      <c r="S71" s="9">
        <f t="shared" si="64"/>
        <v>0</v>
      </c>
      <c r="T71" s="9">
        <f t="shared" si="65"/>
        <v>0</v>
      </c>
    </row>
    <row r="72" spans="1:20" s="81" customFormat="1" ht="24" x14ac:dyDescent="0.2">
      <c r="A72" s="30" t="s">
        <v>182</v>
      </c>
      <c r="B72" s="78" t="s">
        <v>158</v>
      </c>
      <c r="C72" s="7">
        <v>5149657</v>
      </c>
      <c r="D72" s="7"/>
      <c r="E72" s="82" t="s">
        <v>165</v>
      </c>
      <c r="F72" s="9">
        <v>3750.01</v>
      </c>
      <c r="G72" s="9">
        <v>3750.01</v>
      </c>
      <c r="H72" s="9">
        <v>13429.89</v>
      </c>
      <c r="I72" s="9"/>
      <c r="J72" s="9">
        <f t="shared" si="57"/>
        <v>13429.89</v>
      </c>
      <c r="K72" s="9">
        <f t="shared" si="58"/>
        <v>3750.01</v>
      </c>
      <c r="L72" s="9">
        <f t="shared" si="59"/>
        <v>17179.900000000001</v>
      </c>
      <c r="M72" s="9">
        <v>2500.02</v>
      </c>
      <c r="N72" s="9">
        <f t="shared" si="66"/>
        <v>15929.91</v>
      </c>
      <c r="O72" s="9">
        <f t="shared" si="67"/>
        <v>-1249.9900000000002</v>
      </c>
      <c r="P72" s="9">
        <f t="shared" si="67"/>
        <v>-1249.9900000000016</v>
      </c>
      <c r="Q72" s="9">
        <v>2500.02</v>
      </c>
      <c r="R72" s="9">
        <f t="shared" si="63"/>
        <v>15929.91</v>
      </c>
      <c r="S72" s="9">
        <f t="shared" si="64"/>
        <v>0</v>
      </c>
      <c r="T72" s="9">
        <f t="shared" si="65"/>
        <v>0</v>
      </c>
    </row>
    <row r="73" spans="1:20" s="81" customFormat="1" ht="24" x14ac:dyDescent="0.2">
      <c r="A73" s="30" t="s">
        <v>183</v>
      </c>
      <c r="B73" s="78" t="s">
        <v>159</v>
      </c>
      <c r="C73" s="7">
        <v>5149658</v>
      </c>
      <c r="D73" s="7"/>
      <c r="E73" s="82" t="s">
        <v>166</v>
      </c>
      <c r="F73" s="9">
        <v>13903.58</v>
      </c>
      <c r="G73" s="9">
        <v>13903.58</v>
      </c>
      <c r="H73" s="9">
        <v>2386.29</v>
      </c>
      <c r="I73" s="9"/>
      <c r="J73" s="9">
        <f t="shared" si="57"/>
        <v>2386.29</v>
      </c>
      <c r="K73" s="9">
        <f t="shared" si="58"/>
        <v>13903.58</v>
      </c>
      <c r="L73" s="9">
        <f t="shared" si="59"/>
        <v>16289.869999999999</v>
      </c>
      <c r="M73" s="9">
        <v>13903.59</v>
      </c>
      <c r="N73" s="9">
        <f t="shared" si="66"/>
        <v>16289.880000000001</v>
      </c>
      <c r="O73" s="9">
        <f t="shared" si="67"/>
        <v>1.0000000000218279E-2</v>
      </c>
      <c r="P73" s="9">
        <f t="shared" si="67"/>
        <v>1.0000000002037268E-2</v>
      </c>
      <c r="Q73" s="9">
        <v>13903.59</v>
      </c>
      <c r="R73" s="9">
        <f t="shared" si="63"/>
        <v>16289.880000000001</v>
      </c>
      <c r="S73" s="9">
        <f t="shared" si="64"/>
        <v>0</v>
      </c>
      <c r="T73" s="9">
        <f t="shared" si="65"/>
        <v>0</v>
      </c>
    </row>
    <row r="74" spans="1:20" s="81" customFormat="1" ht="24" x14ac:dyDescent="0.2">
      <c r="A74" s="30" t="s">
        <v>184</v>
      </c>
      <c r="B74" s="78" t="s">
        <v>167</v>
      </c>
      <c r="C74" s="7">
        <v>5149707</v>
      </c>
      <c r="D74" s="7"/>
      <c r="E74" s="82" t="s">
        <v>117</v>
      </c>
      <c r="F74" s="9">
        <v>45614.74</v>
      </c>
      <c r="G74" s="9">
        <v>45614.74</v>
      </c>
      <c r="H74" s="9">
        <v>0</v>
      </c>
      <c r="I74" s="9"/>
      <c r="J74" s="9">
        <f t="shared" si="57"/>
        <v>0</v>
      </c>
      <c r="K74" s="9">
        <f t="shared" si="58"/>
        <v>45614.74</v>
      </c>
      <c r="L74" s="9">
        <f t="shared" si="59"/>
        <v>45614.74</v>
      </c>
      <c r="M74" s="9">
        <v>45614.74</v>
      </c>
      <c r="N74" s="9">
        <f t="shared" si="66"/>
        <v>45614.74</v>
      </c>
      <c r="O74" s="9">
        <f t="shared" si="67"/>
        <v>0</v>
      </c>
      <c r="P74" s="9">
        <f t="shared" si="67"/>
        <v>0</v>
      </c>
      <c r="Q74" s="9">
        <v>45614.74</v>
      </c>
      <c r="R74" s="9">
        <f t="shared" si="63"/>
        <v>45614.74</v>
      </c>
      <c r="S74" s="9">
        <f t="shared" si="64"/>
        <v>0</v>
      </c>
      <c r="T74" s="9">
        <f t="shared" si="65"/>
        <v>0</v>
      </c>
    </row>
    <row r="75" spans="1:20" s="81" customFormat="1" ht="24" x14ac:dyDescent="0.2">
      <c r="A75" s="31" t="s">
        <v>185</v>
      </c>
      <c r="B75" s="78" t="s">
        <v>168</v>
      </c>
      <c r="C75" s="7">
        <v>5149589</v>
      </c>
      <c r="D75" s="7"/>
      <c r="E75" s="121" t="s">
        <v>169</v>
      </c>
      <c r="F75" s="9">
        <v>0</v>
      </c>
      <c r="G75" s="9">
        <v>0</v>
      </c>
      <c r="H75" s="9">
        <v>0</v>
      </c>
      <c r="I75" s="9"/>
      <c r="J75" s="9">
        <f t="shared" si="57"/>
        <v>0</v>
      </c>
      <c r="K75" s="9">
        <f t="shared" si="58"/>
        <v>0</v>
      </c>
      <c r="L75" s="9">
        <f t="shared" si="59"/>
        <v>0</v>
      </c>
      <c r="M75" s="9">
        <v>0</v>
      </c>
      <c r="N75" s="9">
        <f t="shared" si="60"/>
        <v>0</v>
      </c>
      <c r="O75" s="9">
        <f t="shared" ref="O75:P77" si="68">M75-I75</f>
        <v>0</v>
      </c>
      <c r="P75" s="9">
        <f t="shared" si="68"/>
        <v>0</v>
      </c>
      <c r="Q75" s="9">
        <v>0</v>
      </c>
      <c r="R75" s="9">
        <f t="shared" si="63"/>
        <v>0</v>
      </c>
      <c r="S75" s="9">
        <f t="shared" si="64"/>
        <v>0</v>
      </c>
      <c r="T75" s="9">
        <f t="shared" si="65"/>
        <v>0</v>
      </c>
    </row>
    <row r="76" spans="1:20" s="81" customFormat="1" ht="36" x14ac:dyDescent="0.2">
      <c r="A76" s="30" t="s">
        <v>186</v>
      </c>
      <c r="B76" s="78" t="s">
        <v>170</v>
      </c>
      <c r="C76" s="7">
        <v>5149382</v>
      </c>
      <c r="D76" s="7"/>
      <c r="E76" s="82" t="s">
        <v>172</v>
      </c>
      <c r="F76" s="9">
        <v>1600000</v>
      </c>
      <c r="G76" s="9">
        <f t="shared" ref="G76:G95" si="69">F76</f>
        <v>1600000</v>
      </c>
      <c r="H76" s="9">
        <v>0</v>
      </c>
      <c r="I76" s="9"/>
      <c r="J76" s="9">
        <f t="shared" si="57"/>
        <v>0</v>
      </c>
      <c r="K76" s="9">
        <f t="shared" si="58"/>
        <v>1600000</v>
      </c>
      <c r="L76" s="9">
        <f t="shared" si="59"/>
        <v>1600000</v>
      </c>
      <c r="M76" s="9">
        <v>566206</v>
      </c>
      <c r="N76" s="9">
        <f>M76+H76</f>
        <v>566206</v>
      </c>
      <c r="O76" s="9">
        <f>M76-K76</f>
        <v>-1033794</v>
      </c>
      <c r="P76" s="9">
        <f>N76-L76</f>
        <v>-1033794</v>
      </c>
      <c r="Q76" s="9">
        <v>566206</v>
      </c>
      <c r="R76" s="9">
        <f t="shared" si="63"/>
        <v>566206</v>
      </c>
      <c r="S76" s="9">
        <f t="shared" si="64"/>
        <v>0</v>
      </c>
      <c r="T76" s="9">
        <f t="shared" si="65"/>
        <v>0</v>
      </c>
    </row>
    <row r="77" spans="1:20" s="81" customFormat="1" x14ac:dyDescent="0.2">
      <c r="A77" s="31" t="s">
        <v>187</v>
      </c>
      <c r="B77" s="78" t="s">
        <v>171</v>
      </c>
      <c r="C77" s="7">
        <v>5149722</v>
      </c>
      <c r="D77" s="7"/>
      <c r="E77" s="121" t="s">
        <v>173</v>
      </c>
      <c r="F77" s="9">
        <v>0</v>
      </c>
      <c r="G77" s="9">
        <v>0</v>
      </c>
      <c r="H77" s="9">
        <v>0</v>
      </c>
      <c r="I77" s="9"/>
      <c r="J77" s="9">
        <f t="shared" si="57"/>
        <v>0</v>
      </c>
      <c r="K77" s="9">
        <f t="shared" si="58"/>
        <v>0</v>
      </c>
      <c r="L77" s="9">
        <f t="shared" si="59"/>
        <v>0</v>
      </c>
      <c r="M77" s="9">
        <v>0</v>
      </c>
      <c r="N77" s="9">
        <f t="shared" si="60"/>
        <v>0</v>
      </c>
      <c r="O77" s="9">
        <f t="shared" si="68"/>
        <v>0</v>
      </c>
      <c r="P77" s="45">
        <f t="shared" si="68"/>
        <v>0</v>
      </c>
      <c r="Q77" s="9">
        <v>0</v>
      </c>
      <c r="R77" s="9">
        <f t="shared" si="63"/>
        <v>0</v>
      </c>
      <c r="S77" s="9">
        <f t="shared" si="64"/>
        <v>0</v>
      </c>
      <c r="T77" s="9">
        <f t="shared" si="65"/>
        <v>0</v>
      </c>
    </row>
    <row r="78" spans="1:20" s="81" customFormat="1" ht="24" x14ac:dyDescent="0.2">
      <c r="A78" s="131" t="s">
        <v>144</v>
      </c>
      <c r="B78" s="13"/>
      <c r="C78" s="13"/>
      <c r="D78" s="13"/>
      <c r="E78" s="13"/>
      <c r="F78" s="44">
        <f>SUM(F64:F77)</f>
        <v>1797341.74</v>
      </c>
      <c r="G78" s="44">
        <f>SUM(G64:G77)</f>
        <v>1797341.74</v>
      </c>
      <c r="H78" s="44">
        <f>SUM(H64:H77)</f>
        <v>66868.03</v>
      </c>
      <c r="I78" s="44">
        <f>SUM(I64:I77)</f>
        <v>0</v>
      </c>
      <c r="J78" s="44">
        <f>I78+H78</f>
        <v>66868.03</v>
      </c>
      <c r="K78" s="44">
        <f t="shared" ref="K78:P78" si="70">SUM(K64:K77)</f>
        <v>1797341.74</v>
      </c>
      <c r="L78" s="44">
        <f t="shared" si="70"/>
        <v>1864209.77</v>
      </c>
      <c r="M78" s="44">
        <f t="shared" si="70"/>
        <v>819768.23</v>
      </c>
      <c r="N78" s="44">
        <f t="shared" si="70"/>
        <v>886636.26</v>
      </c>
      <c r="O78" s="44">
        <f t="shared" si="70"/>
        <v>-977573.51</v>
      </c>
      <c r="P78" s="161">
        <f t="shared" si="70"/>
        <v>-977573.51</v>
      </c>
      <c r="Q78" s="44">
        <f>SUM(Q64:Q77)</f>
        <v>819768.23</v>
      </c>
      <c r="R78" s="44">
        <f>SUM(R64:R77)</f>
        <v>886636.26</v>
      </c>
      <c r="S78" s="44">
        <f>SUM(S64:S77)</f>
        <v>0</v>
      </c>
      <c r="T78" s="44">
        <f t="shared" si="65"/>
        <v>0</v>
      </c>
    </row>
    <row r="79" spans="1:20" s="81" customFormat="1" x14ac:dyDescent="0.2">
      <c r="A79" s="45" t="s">
        <v>195</v>
      </c>
      <c r="B79" s="46"/>
      <c r="C79" s="46"/>
      <c r="D79" s="46"/>
      <c r="E79" s="46"/>
      <c r="F79" s="46"/>
      <c r="G79" s="47"/>
      <c r="H79" s="84"/>
      <c r="I79" s="84"/>
      <c r="J79" s="9"/>
      <c r="K79" s="9"/>
      <c r="L79" s="9"/>
      <c r="M79" s="84"/>
      <c r="N79" s="9"/>
      <c r="O79" s="9"/>
      <c r="P79" s="45"/>
      <c r="Q79" s="9"/>
      <c r="R79" s="9"/>
      <c r="S79" s="9"/>
      <c r="T79" s="9"/>
    </row>
    <row r="80" spans="1:20" s="81" customFormat="1" ht="48" x14ac:dyDescent="0.2">
      <c r="A80" s="30" t="s">
        <v>196</v>
      </c>
      <c r="B80" s="78" t="s">
        <v>197</v>
      </c>
      <c r="C80" s="7">
        <v>5189922</v>
      </c>
      <c r="D80" s="134" t="s">
        <v>261</v>
      </c>
      <c r="E80" s="82" t="s">
        <v>198</v>
      </c>
      <c r="F80" s="9">
        <v>25000</v>
      </c>
      <c r="G80" s="9">
        <v>25000</v>
      </c>
      <c r="H80" s="9">
        <v>0</v>
      </c>
      <c r="I80" s="9"/>
      <c r="J80" s="9">
        <f>I80+H80</f>
        <v>0</v>
      </c>
      <c r="K80" s="9">
        <f>F80+I80</f>
        <v>25000</v>
      </c>
      <c r="L80" s="9">
        <f>G80+H80</f>
        <v>25000</v>
      </c>
      <c r="M80" s="9">
        <v>8680</v>
      </c>
      <c r="N80" s="9">
        <f>M80+H80</f>
        <v>8680</v>
      </c>
      <c r="O80" s="9">
        <f>M80-K80</f>
        <v>-16320</v>
      </c>
      <c r="P80" s="45">
        <f>N80-L80</f>
        <v>-16320</v>
      </c>
      <c r="Q80" s="9">
        <v>8680</v>
      </c>
      <c r="R80" s="9">
        <f>H80+Q80</f>
        <v>8680</v>
      </c>
      <c r="S80" s="9">
        <f>Q80-M80</f>
        <v>0</v>
      </c>
      <c r="T80" s="9">
        <f>R80-N80</f>
        <v>0</v>
      </c>
    </row>
    <row r="81" spans="1:20" s="81" customFormat="1" ht="36" x14ac:dyDescent="0.2">
      <c r="A81" s="30" t="s">
        <v>199</v>
      </c>
      <c r="B81" s="78" t="s">
        <v>200</v>
      </c>
      <c r="C81" s="7">
        <v>5198295</v>
      </c>
      <c r="D81" s="134" t="s">
        <v>261</v>
      </c>
      <c r="E81" s="82" t="s">
        <v>201</v>
      </c>
      <c r="F81" s="9">
        <v>75000</v>
      </c>
      <c r="G81" s="9">
        <f t="shared" si="69"/>
        <v>75000</v>
      </c>
      <c r="H81" s="9">
        <v>0</v>
      </c>
      <c r="I81" s="9"/>
      <c r="J81" s="9">
        <f t="shared" ref="J81:J96" si="71">I81+H81</f>
        <v>0</v>
      </c>
      <c r="K81" s="9">
        <f t="shared" ref="K81:K95" si="72">F81+I81</f>
        <v>75000</v>
      </c>
      <c r="L81" s="9">
        <f t="shared" ref="L81:L95" si="73">G81+H81</f>
        <v>75000</v>
      </c>
      <c r="M81" s="9">
        <v>22940</v>
      </c>
      <c r="N81" s="9">
        <f t="shared" ref="N81:N95" si="74">M81+H81</f>
        <v>22940</v>
      </c>
      <c r="O81" s="9">
        <f t="shared" ref="O81:P95" si="75">M81-K81</f>
        <v>-52060</v>
      </c>
      <c r="P81" s="45">
        <f t="shared" si="75"/>
        <v>-52060</v>
      </c>
      <c r="Q81" s="9">
        <v>22940</v>
      </c>
      <c r="R81" s="9">
        <f t="shared" ref="R81:R95" si="76">H81+Q81</f>
        <v>22940</v>
      </c>
      <c r="S81" s="9">
        <f t="shared" ref="S81:S95" si="77">Q81-M81</f>
        <v>0</v>
      </c>
      <c r="T81" s="9">
        <f t="shared" ref="T81:T95" si="78">R81-N81</f>
        <v>0</v>
      </c>
    </row>
    <row r="82" spans="1:20" ht="60" x14ac:dyDescent="0.2">
      <c r="A82" s="30" t="s">
        <v>202</v>
      </c>
      <c r="B82" s="78" t="s">
        <v>254</v>
      </c>
      <c r="C82" s="7">
        <v>5189950</v>
      </c>
      <c r="D82" s="134" t="s">
        <v>261</v>
      </c>
      <c r="E82" s="82" t="s">
        <v>203</v>
      </c>
      <c r="F82" s="9">
        <v>21368</v>
      </c>
      <c r="G82" s="9">
        <v>21368</v>
      </c>
      <c r="H82" s="9">
        <v>0</v>
      </c>
      <c r="I82" s="9"/>
      <c r="J82" s="9">
        <f t="shared" si="71"/>
        <v>0</v>
      </c>
      <c r="K82" s="9">
        <f t="shared" si="72"/>
        <v>21368</v>
      </c>
      <c r="L82" s="9">
        <f t="shared" si="73"/>
        <v>21368</v>
      </c>
      <c r="M82" s="9">
        <v>0</v>
      </c>
      <c r="N82" s="9">
        <f t="shared" si="74"/>
        <v>0</v>
      </c>
      <c r="O82" s="9">
        <f t="shared" si="75"/>
        <v>-21368</v>
      </c>
      <c r="P82" s="45">
        <f t="shared" si="75"/>
        <v>-21368</v>
      </c>
      <c r="Q82" s="9">
        <v>0</v>
      </c>
      <c r="R82" s="9">
        <f t="shared" si="76"/>
        <v>0</v>
      </c>
      <c r="S82" s="9">
        <f t="shared" si="77"/>
        <v>0</v>
      </c>
      <c r="T82" s="9">
        <f t="shared" si="78"/>
        <v>0</v>
      </c>
    </row>
    <row r="83" spans="1:20" ht="36" x14ac:dyDescent="0.2">
      <c r="A83" s="30" t="s">
        <v>205</v>
      </c>
      <c r="B83" s="78" t="s">
        <v>255</v>
      </c>
      <c r="C83" s="7">
        <v>5189708</v>
      </c>
      <c r="D83" s="134" t="s">
        <v>261</v>
      </c>
      <c r="E83" s="82" t="s">
        <v>206</v>
      </c>
      <c r="F83" s="9">
        <v>9845.6</v>
      </c>
      <c r="G83" s="9">
        <v>9845.6</v>
      </c>
      <c r="H83" s="9">
        <v>0</v>
      </c>
      <c r="I83" s="9"/>
      <c r="J83" s="9">
        <f t="shared" si="71"/>
        <v>0</v>
      </c>
      <c r="K83" s="9">
        <f t="shared" si="72"/>
        <v>9845.6</v>
      </c>
      <c r="L83" s="9">
        <f t="shared" si="73"/>
        <v>9845.6</v>
      </c>
      <c r="M83" s="9">
        <v>0</v>
      </c>
      <c r="N83" s="9">
        <f t="shared" si="74"/>
        <v>0</v>
      </c>
      <c r="O83" s="9">
        <f t="shared" si="75"/>
        <v>-9845.6</v>
      </c>
      <c r="P83" s="45">
        <f t="shared" si="75"/>
        <v>-9845.6</v>
      </c>
      <c r="Q83" s="9">
        <v>0</v>
      </c>
      <c r="R83" s="9">
        <f t="shared" si="76"/>
        <v>0</v>
      </c>
      <c r="S83" s="9">
        <f t="shared" si="77"/>
        <v>0</v>
      </c>
      <c r="T83" s="9">
        <f t="shared" si="78"/>
        <v>0</v>
      </c>
    </row>
    <row r="84" spans="1:20" ht="48" x14ac:dyDescent="0.2">
      <c r="A84" s="30" t="s">
        <v>207</v>
      </c>
      <c r="B84" s="136" t="s">
        <v>267</v>
      </c>
      <c r="C84" s="6">
        <v>5200813</v>
      </c>
      <c r="D84" s="134" t="s">
        <v>279</v>
      </c>
      <c r="E84" s="82" t="s">
        <v>208</v>
      </c>
      <c r="F84" s="9">
        <v>50000</v>
      </c>
      <c r="G84" s="9">
        <v>50000</v>
      </c>
      <c r="H84" s="9">
        <v>0</v>
      </c>
      <c r="I84" s="9"/>
      <c r="J84" s="9">
        <f t="shared" si="71"/>
        <v>0</v>
      </c>
      <c r="K84" s="9">
        <f t="shared" si="72"/>
        <v>50000</v>
      </c>
      <c r="L84" s="9">
        <f t="shared" si="73"/>
        <v>50000</v>
      </c>
      <c r="M84" s="9">
        <v>50000</v>
      </c>
      <c r="N84" s="9">
        <f t="shared" si="74"/>
        <v>50000</v>
      </c>
      <c r="O84" s="9">
        <f t="shared" si="75"/>
        <v>0</v>
      </c>
      <c r="P84" s="45">
        <f t="shared" si="75"/>
        <v>0</v>
      </c>
      <c r="Q84" s="9">
        <v>0</v>
      </c>
      <c r="R84" s="9">
        <f t="shared" si="76"/>
        <v>0</v>
      </c>
      <c r="S84" s="9">
        <f t="shared" si="77"/>
        <v>-50000</v>
      </c>
      <c r="T84" s="9">
        <f t="shared" si="78"/>
        <v>-50000</v>
      </c>
    </row>
    <row r="85" spans="1:20" ht="36" x14ac:dyDescent="0.2">
      <c r="A85" s="30" t="s">
        <v>209</v>
      </c>
      <c r="B85" s="78" t="s">
        <v>210</v>
      </c>
      <c r="C85" s="7">
        <v>5190248</v>
      </c>
      <c r="D85" s="134" t="s">
        <v>261</v>
      </c>
      <c r="E85" s="82" t="s">
        <v>211</v>
      </c>
      <c r="F85" s="9">
        <v>13000</v>
      </c>
      <c r="G85" s="9">
        <f t="shared" si="69"/>
        <v>13000</v>
      </c>
      <c r="H85" s="9">
        <v>0</v>
      </c>
      <c r="I85" s="9"/>
      <c r="J85" s="9">
        <f t="shared" si="71"/>
        <v>0</v>
      </c>
      <c r="K85" s="9">
        <f t="shared" si="72"/>
        <v>13000</v>
      </c>
      <c r="L85" s="9">
        <f t="shared" si="73"/>
        <v>13000</v>
      </c>
      <c r="M85" s="9">
        <v>8700</v>
      </c>
      <c r="N85" s="9">
        <f t="shared" si="74"/>
        <v>8700</v>
      </c>
      <c r="O85" s="9">
        <f t="shared" si="75"/>
        <v>-4300</v>
      </c>
      <c r="P85" s="45">
        <f t="shared" si="75"/>
        <v>-4300</v>
      </c>
      <c r="Q85" s="9">
        <v>8700</v>
      </c>
      <c r="R85" s="9">
        <f t="shared" si="76"/>
        <v>8700</v>
      </c>
      <c r="S85" s="9">
        <f t="shared" si="77"/>
        <v>0</v>
      </c>
      <c r="T85" s="9">
        <f t="shared" si="78"/>
        <v>0</v>
      </c>
    </row>
    <row r="86" spans="1:20" ht="24" x14ac:dyDescent="0.2">
      <c r="A86" s="30" t="s">
        <v>212</v>
      </c>
      <c r="B86" s="78" t="s">
        <v>213</v>
      </c>
      <c r="C86" s="7">
        <v>5190344</v>
      </c>
      <c r="D86" s="134" t="s">
        <v>261</v>
      </c>
      <c r="E86" s="82" t="s">
        <v>214</v>
      </c>
      <c r="F86" s="9">
        <v>7000</v>
      </c>
      <c r="G86" s="9">
        <f t="shared" si="69"/>
        <v>7000</v>
      </c>
      <c r="H86" s="9">
        <v>0</v>
      </c>
      <c r="I86" s="9"/>
      <c r="J86" s="9">
        <f t="shared" si="71"/>
        <v>0</v>
      </c>
      <c r="K86" s="9">
        <f t="shared" si="72"/>
        <v>7000</v>
      </c>
      <c r="L86" s="9">
        <f t="shared" si="73"/>
        <v>7000</v>
      </c>
      <c r="M86" s="9">
        <v>800</v>
      </c>
      <c r="N86" s="9">
        <f t="shared" si="74"/>
        <v>800</v>
      </c>
      <c r="O86" s="9">
        <f t="shared" si="75"/>
        <v>-6200</v>
      </c>
      <c r="P86" s="45">
        <f t="shared" si="75"/>
        <v>-6200</v>
      </c>
      <c r="Q86" s="9">
        <v>800</v>
      </c>
      <c r="R86" s="9">
        <f t="shared" si="76"/>
        <v>800</v>
      </c>
      <c r="S86" s="9">
        <f t="shared" si="77"/>
        <v>0</v>
      </c>
      <c r="T86" s="9">
        <f t="shared" si="78"/>
        <v>0</v>
      </c>
    </row>
    <row r="87" spans="1:20" ht="48" x14ac:dyDescent="0.2">
      <c r="A87" s="30" t="s">
        <v>215</v>
      </c>
      <c r="B87" s="136" t="s">
        <v>263</v>
      </c>
      <c r="C87" s="6">
        <v>5190229</v>
      </c>
      <c r="D87" s="134" t="s">
        <v>279</v>
      </c>
      <c r="E87" s="82" t="s">
        <v>216</v>
      </c>
      <c r="F87" s="9">
        <v>43083</v>
      </c>
      <c r="G87" s="9">
        <f t="shared" si="69"/>
        <v>43083</v>
      </c>
      <c r="H87" s="9">
        <v>0</v>
      </c>
      <c r="I87" s="9"/>
      <c r="J87" s="9">
        <f t="shared" si="71"/>
        <v>0</v>
      </c>
      <c r="K87" s="9">
        <f t="shared" si="72"/>
        <v>43083</v>
      </c>
      <c r="L87" s="9">
        <f t="shared" si="73"/>
        <v>43083</v>
      </c>
      <c r="M87" s="9">
        <v>43083</v>
      </c>
      <c r="N87" s="9">
        <f t="shared" si="74"/>
        <v>43083</v>
      </c>
      <c r="O87" s="9">
        <f t="shared" si="75"/>
        <v>0</v>
      </c>
      <c r="P87" s="45">
        <f t="shared" si="75"/>
        <v>0</v>
      </c>
      <c r="Q87" s="9">
        <v>0</v>
      </c>
      <c r="R87" s="9">
        <f t="shared" si="76"/>
        <v>0</v>
      </c>
      <c r="S87" s="9">
        <f t="shared" si="77"/>
        <v>-43083</v>
      </c>
      <c r="T87" s="9">
        <f t="shared" si="78"/>
        <v>-43083</v>
      </c>
    </row>
    <row r="88" spans="1:20" ht="36" x14ac:dyDescent="0.2">
      <c r="A88" s="30" t="s">
        <v>217</v>
      </c>
      <c r="B88" s="136" t="s">
        <v>264</v>
      </c>
      <c r="C88" s="6">
        <v>5190217</v>
      </c>
      <c r="D88" s="134" t="s">
        <v>279</v>
      </c>
      <c r="E88" s="82" t="s">
        <v>218</v>
      </c>
      <c r="F88" s="9">
        <v>101620</v>
      </c>
      <c r="G88" s="9">
        <f t="shared" si="69"/>
        <v>101620</v>
      </c>
      <c r="H88" s="9">
        <v>0</v>
      </c>
      <c r="I88" s="9"/>
      <c r="J88" s="9">
        <f t="shared" si="71"/>
        <v>0</v>
      </c>
      <c r="K88" s="9">
        <f t="shared" si="72"/>
        <v>101620</v>
      </c>
      <c r="L88" s="9">
        <f t="shared" si="73"/>
        <v>101620</v>
      </c>
      <c r="M88" s="9">
        <v>101620</v>
      </c>
      <c r="N88" s="9">
        <f t="shared" si="74"/>
        <v>101620</v>
      </c>
      <c r="O88" s="9">
        <f t="shared" si="75"/>
        <v>0</v>
      </c>
      <c r="P88" s="45">
        <f t="shared" si="75"/>
        <v>0</v>
      </c>
      <c r="Q88" s="9">
        <v>0</v>
      </c>
      <c r="R88" s="9">
        <f t="shared" si="76"/>
        <v>0</v>
      </c>
      <c r="S88" s="9">
        <f t="shared" si="77"/>
        <v>-101620</v>
      </c>
      <c r="T88" s="9">
        <f t="shared" si="78"/>
        <v>-101620</v>
      </c>
    </row>
    <row r="89" spans="1:20" s="80" customFormat="1" ht="24" x14ac:dyDescent="0.2">
      <c r="A89" s="116" t="s">
        <v>219</v>
      </c>
      <c r="B89" s="116" t="s">
        <v>204</v>
      </c>
      <c r="C89" s="185">
        <v>5200223</v>
      </c>
      <c r="D89" s="116"/>
      <c r="E89" s="116" t="s">
        <v>220</v>
      </c>
      <c r="F89" s="116">
        <v>34983</v>
      </c>
      <c r="G89" s="116">
        <f t="shared" si="69"/>
        <v>34983</v>
      </c>
      <c r="H89" s="116">
        <v>0</v>
      </c>
      <c r="I89" s="116"/>
      <c r="J89" s="116">
        <f t="shared" si="71"/>
        <v>0</v>
      </c>
      <c r="K89" s="116">
        <f t="shared" si="72"/>
        <v>34983</v>
      </c>
      <c r="L89" s="116">
        <f t="shared" si="73"/>
        <v>34983</v>
      </c>
      <c r="M89" s="116">
        <v>34983</v>
      </c>
      <c r="N89" s="116">
        <f t="shared" si="74"/>
        <v>34983</v>
      </c>
      <c r="O89" s="116">
        <f t="shared" si="75"/>
        <v>0</v>
      </c>
      <c r="P89" s="116">
        <f t="shared" si="75"/>
        <v>0</v>
      </c>
      <c r="Q89" s="116">
        <v>0</v>
      </c>
      <c r="R89" s="116">
        <f t="shared" si="76"/>
        <v>0</v>
      </c>
      <c r="S89" s="116">
        <f t="shared" si="77"/>
        <v>-34983</v>
      </c>
      <c r="T89" s="116">
        <f t="shared" si="78"/>
        <v>-34983</v>
      </c>
    </row>
    <row r="90" spans="1:20" ht="48" x14ac:dyDescent="0.2">
      <c r="A90" s="30" t="s">
        <v>221</v>
      </c>
      <c r="B90" s="6" t="s">
        <v>265</v>
      </c>
      <c r="C90" s="6">
        <v>5190356</v>
      </c>
      <c r="D90" s="134" t="s">
        <v>279</v>
      </c>
      <c r="E90" s="82" t="s">
        <v>222</v>
      </c>
      <c r="F90" s="9">
        <v>45977.06</v>
      </c>
      <c r="G90" s="9">
        <f t="shared" si="69"/>
        <v>45977.06</v>
      </c>
      <c r="H90" s="9">
        <v>0</v>
      </c>
      <c r="I90" s="9"/>
      <c r="J90" s="9">
        <f t="shared" si="71"/>
        <v>0</v>
      </c>
      <c r="K90" s="9">
        <f t="shared" si="72"/>
        <v>45977.06</v>
      </c>
      <c r="L90" s="9">
        <f t="shared" si="73"/>
        <v>45977.06</v>
      </c>
      <c r="M90" s="9">
        <v>45977.06</v>
      </c>
      <c r="N90" s="9">
        <f t="shared" si="74"/>
        <v>45977.06</v>
      </c>
      <c r="O90" s="9">
        <f t="shared" si="75"/>
        <v>0</v>
      </c>
      <c r="P90" s="45">
        <f t="shared" si="75"/>
        <v>0</v>
      </c>
      <c r="Q90" s="9">
        <v>45977.06</v>
      </c>
      <c r="R90" s="9">
        <f t="shared" si="76"/>
        <v>45977.06</v>
      </c>
      <c r="S90" s="9">
        <f t="shared" si="77"/>
        <v>0</v>
      </c>
      <c r="T90" s="9">
        <f t="shared" si="78"/>
        <v>0</v>
      </c>
    </row>
    <row r="91" spans="1:20" ht="24" x14ac:dyDescent="0.2">
      <c r="A91" s="31" t="s">
        <v>223</v>
      </c>
      <c r="B91" s="78" t="s">
        <v>266</v>
      </c>
      <c r="C91" s="7">
        <v>5190211</v>
      </c>
      <c r="D91" s="134" t="s">
        <v>279</v>
      </c>
      <c r="E91" s="82" t="s">
        <v>224</v>
      </c>
      <c r="F91" s="9">
        <v>133376</v>
      </c>
      <c r="G91" s="9">
        <f t="shared" si="69"/>
        <v>133376</v>
      </c>
      <c r="H91" s="9">
        <v>0</v>
      </c>
      <c r="I91" s="9"/>
      <c r="J91" s="9">
        <f t="shared" si="71"/>
        <v>0</v>
      </c>
      <c r="K91" s="9">
        <f t="shared" si="72"/>
        <v>133376</v>
      </c>
      <c r="L91" s="9">
        <f t="shared" si="73"/>
        <v>133376</v>
      </c>
      <c r="M91" s="9">
        <v>133376</v>
      </c>
      <c r="N91" s="9">
        <f t="shared" si="74"/>
        <v>133376</v>
      </c>
      <c r="O91" s="9">
        <f t="shared" si="75"/>
        <v>0</v>
      </c>
      <c r="P91" s="45">
        <f t="shared" si="75"/>
        <v>0</v>
      </c>
      <c r="Q91" s="9">
        <v>133376</v>
      </c>
      <c r="R91" s="9">
        <f t="shared" si="76"/>
        <v>133376</v>
      </c>
      <c r="S91" s="9">
        <f t="shared" si="77"/>
        <v>0</v>
      </c>
      <c r="T91" s="9">
        <f t="shared" si="78"/>
        <v>0</v>
      </c>
    </row>
    <row r="92" spans="1:20" ht="60" x14ac:dyDescent="0.2">
      <c r="A92" s="30" t="s">
        <v>225</v>
      </c>
      <c r="B92" s="78" t="s">
        <v>256</v>
      </c>
      <c r="C92" s="7">
        <v>5198130</v>
      </c>
      <c r="D92" s="134" t="s">
        <v>261</v>
      </c>
      <c r="E92" s="82" t="s">
        <v>226</v>
      </c>
      <c r="F92" s="9">
        <v>22000</v>
      </c>
      <c r="G92" s="9">
        <v>22000</v>
      </c>
      <c r="H92" s="9">
        <v>0</v>
      </c>
      <c r="I92" s="9"/>
      <c r="J92" s="9">
        <f t="shared" si="71"/>
        <v>0</v>
      </c>
      <c r="K92" s="9">
        <f t="shared" si="72"/>
        <v>22000</v>
      </c>
      <c r="L92" s="9">
        <f t="shared" si="73"/>
        <v>22000</v>
      </c>
      <c r="M92" s="9">
        <v>0</v>
      </c>
      <c r="N92" s="9">
        <f t="shared" si="74"/>
        <v>0</v>
      </c>
      <c r="O92" s="9">
        <f t="shared" si="75"/>
        <v>-22000</v>
      </c>
      <c r="P92" s="45">
        <f t="shared" si="75"/>
        <v>-22000</v>
      </c>
      <c r="Q92" s="9">
        <v>0</v>
      </c>
      <c r="R92" s="9">
        <f t="shared" si="76"/>
        <v>0</v>
      </c>
      <c r="S92" s="9">
        <f t="shared" si="77"/>
        <v>0</v>
      </c>
      <c r="T92" s="9">
        <f t="shared" si="78"/>
        <v>0</v>
      </c>
    </row>
    <row r="93" spans="1:20" ht="24" x14ac:dyDescent="0.2">
      <c r="A93" s="30" t="s">
        <v>227</v>
      </c>
      <c r="B93" s="78" t="s">
        <v>257</v>
      </c>
      <c r="C93" s="6">
        <v>5198127</v>
      </c>
      <c r="D93" s="135" t="s">
        <v>261</v>
      </c>
      <c r="E93" s="82" t="s">
        <v>228</v>
      </c>
      <c r="F93" s="9">
        <v>32000</v>
      </c>
      <c r="G93" s="9">
        <v>32000</v>
      </c>
      <c r="H93" s="9">
        <v>0</v>
      </c>
      <c r="I93" s="9"/>
      <c r="J93" s="9">
        <f t="shared" si="71"/>
        <v>0</v>
      </c>
      <c r="K93" s="9">
        <f t="shared" si="72"/>
        <v>32000</v>
      </c>
      <c r="L93" s="9">
        <f t="shared" si="73"/>
        <v>32000</v>
      </c>
      <c r="M93" s="9">
        <v>0</v>
      </c>
      <c r="N93" s="9">
        <f t="shared" si="74"/>
        <v>0</v>
      </c>
      <c r="O93" s="9">
        <f t="shared" si="75"/>
        <v>-32000</v>
      </c>
      <c r="P93" s="45">
        <f t="shared" si="75"/>
        <v>-32000</v>
      </c>
      <c r="Q93" s="9">
        <v>0</v>
      </c>
      <c r="R93" s="9">
        <f t="shared" si="76"/>
        <v>0</v>
      </c>
      <c r="S93" s="9">
        <f t="shared" si="77"/>
        <v>0</v>
      </c>
      <c r="T93" s="9">
        <f t="shared" si="78"/>
        <v>0</v>
      </c>
    </row>
    <row r="94" spans="1:20" ht="36" x14ac:dyDescent="0.2">
      <c r="A94" s="30" t="s">
        <v>229</v>
      </c>
      <c r="B94" s="78" t="s">
        <v>204</v>
      </c>
      <c r="C94" s="6">
        <v>5200008</v>
      </c>
      <c r="D94" s="135"/>
      <c r="E94" s="82" t="s">
        <v>230</v>
      </c>
      <c r="F94" s="9">
        <v>15000</v>
      </c>
      <c r="G94" s="9">
        <v>15000</v>
      </c>
      <c r="H94" s="9">
        <v>0</v>
      </c>
      <c r="I94" s="9"/>
      <c r="J94" s="9">
        <f t="shared" si="71"/>
        <v>0</v>
      </c>
      <c r="K94" s="9">
        <f t="shared" si="72"/>
        <v>15000</v>
      </c>
      <c r="L94" s="9">
        <f t="shared" si="73"/>
        <v>15000</v>
      </c>
      <c r="M94" s="9">
        <v>15000</v>
      </c>
      <c r="N94" s="9">
        <f t="shared" si="74"/>
        <v>15000</v>
      </c>
      <c r="O94" s="9">
        <f t="shared" si="75"/>
        <v>0</v>
      </c>
      <c r="P94" s="45">
        <f t="shared" si="75"/>
        <v>0</v>
      </c>
      <c r="Q94" s="9">
        <v>15000</v>
      </c>
      <c r="R94" s="9">
        <f t="shared" si="76"/>
        <v>15000</v>
      </c>
      <c r="S94" s="9">
        <f t="shared" si="77"/>
        <v>0</v>
      </c>
      <c r="T94" s="9">
        <f t="shared" si="78"/>
        <v>0</v>
      </c>
    </row>
    <row r="95" spans="1:20" ht="24" x14ac:dyDescent="0.2">
      <c r="A95" s="30" t="s">
        <v>231</v>
      </c>
      <c r="B95" s="78" t="s">
        <v>258</v>
      </c>
      <c r="C95" s="6">
        <v>5189952</v>
      </c>
      <c r="D95" s="135" t="s">
        <v>261</v>
      </c>
      <c r="E95" s="82" t="s">
        <v>232</v>
      </c>
      <c r="F95" s="9">
        <v>110000</v>
      </c>
      <c r="G95" s="9">
        <f t="shared" si="69"/>
        <v>110000</v>
      </c>
      <c r="H95" s="9">
        <v>0</v>
      </c>
      <c r="I95" s="9"/>
      <c r="J95" s="9">
        <f t="shared" si="71"/>
        <v>0</v>
      </c>
      <c r="K95" s="9">
        <f t="shared" si="72"/>
        <v>110000</v>
      </c>
      <c r="L95" s="9">
        <f t="shared" si="73"/>
        <v>110000</v>
      </c>
      <c r="M95" s="9">
        <v>0</v>
      </c>
      <c r="N95" s="9">
        <f t="shared" si="74"/>
        <v>0</v>
      </c>
      <c r="O95" s="9">
        <f t="shared" si="75"/>
        <v>-110000</v>
      </c>
      <c r="P95" s="45">
        <f t="shared" si="75"/>
        <v>-110000</v>
      </c>
      <c r="Q95" s="9">
        <v>0</v>
      </c>
      <c r="R95" s="9">
        <f t="shared" si="76"/>
        <v>0</v>
      </c>
      <c r="S95" s="9">
        <f t="shared" si="77"/>
        <v>0</v>
      </c>
      <c r="T95" s="9">
        <f t="shared" si="78"/>
        <v>0</v>
      </c>
    </row>
    <row r="96" spans="1:20" ht="56.25" customHeight="1" x14ac:dyDescent="0.2">
      <c r="A96" s="30" t="s">
        <v>282</v>
      </c>
      <c r="B96" s="176" t="s">
        <v>280</v>
      </c>
      <c r="C96" s="172">
        <v>5202039</v>
      </c>
      <c r="D96" s="173"/>
      <c r="E96" s="173" t="s">
        <v>281</v>
      </c>
      <c r="F96" s="174">
        <v>10000</v>
      </c>
      <c r="G96" s="174">
        <v>10000</v>
      </c>
      <c r="H96" s="174">
        <v>0</v>
      </c>
      <c r="I96" s="174">
        <v>0</v>
      </c>
      <c r="J96" s="174">
        <f t="shared" si="71"/>
        <v>0</v>
      </c>
      <c r="K96" s="174">
        <v>0</v>
      </c>
      <c r="L96" s="174">
        <v>0</v>
      </c>
      <c r="M96" s="174">
        <v>0</v>
      </c>
      <c r="N96" s="174">
        <f t="shared" ref="N96" si="79">M96+H96</f>
        <v>0</v>
      </c>
      <c r="O96" s="174">
        <f t="shared" ref="O96" si="80">M96-K96</f>
        <v>0</v>
      </c>
      <c r="P96" s="175">
        <f t="shared" ref="P96" si="81">N96-L96</f>
        <v>0</v>
      </c>
      <c r="Q96" s="174">
        <v>10000</v>
      </c>
      <c r="R96" s="174">
        <f t="shared" ref="R96" si="82">H96+Q96</f>
        <v>10000</v>
      </c>
      <c r="S96" s="174">
        <f t="shared" ref="S96" si="83">Q96-M96</f>
        <v>10000</v>
      </c>
      <c r="T96" s="174">
        <f t="shared" ref="T96" si="84">R96-N96</f>
        <v>10000</v>
      </c>
    </row>
    <row r="97" spans="1:21" ht="22.5" customHeight="1" x14ac:dyDescent="0.2">
      <c r="A97" s="242" t="s">
        <v>233</v>
      </c>
      <c r="B97" s="243"/>
      <c r="C97" s="132"/>
      <c r="D97" s="132"/>
      <c r="E97" s="13"/>
      <c r="F97" s="14">
        <f>SUM(F80:F96)</f>
        <v>749252.65999999992</v>
      </c>
      <c r="G97" s="14">
        <f>SUM(G80:G96)</f>
        <v>749252.65999999992</v>
      </c>
      <c r="H97" s="14">
        <f>SUM(H80:H96)</f>
        <v>0</v>
      </c>
      <c r="I97" s="14">
        <f>SUM(I80:I95)</f>
        <v>0</v>
      </c>
      <c r="J97" s="14">
        <f>I97+H97</f>
        <v>0</v>
      </c>
      <c r="K97" s="14">
        <f t="shared" ref="K97:T97" si="85">SUM(K80:K96)</f>
        <v>739252.65999999992</v>
      </c>
      <c r="L97" s="14">
        <f t="shared" si="85"/>
        <v>739252.65999999992</v>
      </c>
      <c r="M97" s="14">
        <f t="shared" si="85"/>
        <v>465159.06</v>
      </c>
      <c r="N97" s="14">
        <f t="shared" si="85"/>
        <v>465159.06</v>
      </c>
      <c r="O97" s="14">
        <f t="shared" si="85"/>
        <v>-274093.59999999998</v>
      </c>
      <c r="P97" s="150">
        <f t="shared" si="85"/>
        <v>-274093.59999999998</v>
      </c>
      <c r="Q97" s="14">
        <f t="shared" si="85"/>
        <v>245473.06</v>
      </c>
      <c r="R97" s="14">
        <f t="shared" si="85"/>
        <v>245473.06</v>
      </c>
      <c r="S97" s="14">
        <f t="shared" si="85"/>
        <v>-219686</v>
      </c>
      <c r="T97" s="14">
        <f t="shared" si="85"/>
        <v>-219686</v>
      </c>
      <c r="U97" s="85"/>
    </row>
    <row r="98" spans="1:21" x14ac:dyDescent="0.2">
      <c r="A98" s="50"/>
      <c r="B98" s="22"/>
      <c r="C98" s="22"/>
      <c r="D98" s="22"/>
      <c r="E98" s="22"/>
      <c r="F98" s="23"/>
      <c r="G98" s="23"/>
      <c r="H98" s="81"/>
      <c r="I98" s="9"/>
      <c r="J98" s="9"/>
      <c r="K98" s="23"/>
      <c r="M98" s="9"/>
      <c r="N98" s="9"/>
      <c r="O98" s="23"/>
      <c r="Q98" s="168"/>
      <c r="R98" s="168"/>
      <c r="S98" s="168"/>
      <c r="T98" s="169"/>
      <c r="U98" s="85"/>
    </row>
    <row r="99" spans="1:21" ht="12.75" customHeight="1" x14ac:dyDescent="0.2">
      <c r="A99" s="244" t="s">
        <v>24</v>
      </c>
      <c r="B99" s="244"/>
      <c r="C99" s="133"/>
      <c r="D99" s="133"/>
      <c r="E99" s="52"/>
      <c r="F99" s="53">
        <f t="shared" ref="F99:N99" si="86">SUM(F12+F28+F34+F37+F41+F44+F47+F54+F58+F62+F78+F97)</f>
        <v>12449994.300000001</v>
      </c>
      <c r="G99" s="53">
        <f t="shared" si="86"/>
        <v>12449994.300000001</v>
      </c>
      <c r="H99" s="53">
        <f t="shared" si="86"/>
        <v>142374.9</v>
      </c>
      <c r="I99" s="53">
        <f t="shared" si="86"/>
        <v>0</v>
      </c>
      <c r="J99" s="53">
        <f t="shared" si="86"/>
        <v>142374.9</v>
      </c>
      <c r="K99" s="53">
        <f t="shared" si="86"/>
        <v>12363105.300000001</v>
      </c>
      <c r="L99" s="53">
        <f t="shared" si="86"/>
        <v>12505480.199999999</v>
      </c>
      <c r="M99" s="53">
        <f t="shared" si="86"/>
        <v>8876897.7800000012</v>
      </c>
      <c r="N99" s="53">
        <f t="shared" si="86"/>
        <v>9019272.6800000016</v>
      </c>
      <c r="O99" s="53">
        <f t="shared" ref="O99:P99" si="87">SUM(O12+O28+O34+O37+O41+O44+O47+O54+O58+O62+O78+O97)</f>
        <v>-3486207.5200000009</v>
      </c>
      <c r="P99" s="53">
        <f t="shared" si="87"/>
        <v>-3486207.5200000009</v>
      </c>
      <c r="Q99" s="53">
        <f>SUM(Q12+Q28+Q34+Q37+Q41+Q44+Q47+Q54+Q58+Q62+Q78+Q97)</f>
        <v>7934100.7800000003</v>
      </c>
      <c r="R99" s="53">
        <f>SUM(R12+R28+R34+R37+R41+R44+R47+R54+R58+R62+R78+R97)</f>
        <v>8076475.6799999997</v>
      </c>
      <c r="S99" s="53">
        <f>SUM(S12+S28+S34+S37+S41+S44+S47+S54+S58+S62+S78+S97)</f>
        <v>-942797</v>
      </c>
      <c r="T99" s="53">
        <f>SUM(T12+T28+T34+T37+T41+T44+T47+T54+T58+T62+T78+T97)</f>
        <v>-942797</v>
      </c>
      <c r="U99" s="85"/>
    </row>
    <row r="100" spans="1:21" x14ac:dyDescent="0.2">
      <c r="A100" s="231" t="s">
        <v>20</v>
      </c>
      <c r="B100" s="231"/>
      <c r="C100" s="129"/>
      <c r="D100" s="129"/>
      <c r="E100" s="129"/>
      <c r="F100" s="129"/>
      <c r="G100" s="129"/>
      <c r="H100" s="129"/>
      <c r="I100" s="129"/>
      <c r="J100" s="129"/>
      <c r="K100" s="129"/>
      <c r="L100" s="129"/>
      <c r="M100" s="129"/>
      <c r="N100" s="129"/>
      <c r="O100" s="129"/>
      <c r="P100" s="162"/>
      <c r="Q100" s="146"/>
      <c r="R100" s="146"/>
      <c r="S100" s="146"/>
      <c r="T100" s="146"/>
    </row>
    <row r="101" spans="1:21" x14ac:dyDescent="0.2">
      <c r="A101" s="6" t="s">
        <v>6</v>
      </c>
      <c r="B101" s="7" t="s">
        <v>7</v>
      </c>
      <c r="C101" s="7"/>
      <c r="D101" s="7"/>
      <c r="E101" s="8"/>
      <c r="F101" s="9">
        <v>225000</v>
      </c>
      <c r="G101" s="9">
        <v>225000</v>
      </c>
      <c r="H101" s="9">
        <v>0</v>
      </c>
      <c r="I101" s="9">
        <v>0</v>
      </c>
      <c r="J101" s="9">
        <f t="shared" ref="J101:J115" si="88">I101+H101</f>
        <v>0</v>
      </c>
      <c r="K101" s="9">
        <v>225000</v>
      </c>
      <c r="L101" s="9">
        <v>225000</v>
      </c>
      <c r="M101" s="9">
        <v>225000</v>
      </c>
      <c r="N101" s="9">
        <v>225000</v>
      </c>
      <c r="O101" s="9">
        <v>0</v>
      </c>
      <c r="P101" s="45">
        <v>0</v>
      </c>
      <c r="Q101" s="9">
        <v>225000</v>
      </c>
      <c r="R101" s="9">
        <v>225000</v>
      </c>
      <c r="S101" s="9">
        <v>0</v>
      </c>
      <c r="T101" s="45">
        <v>0</v>
      </c>
    </row>
    <row r="102" spans="1:21" x14ac:dyDescent="0.2">
      <c r="A102" s="6" t="s">
        <v>23</v>
      </c>
      <c r="B102" s="7" t="s">
        <v>39</v>
      </c>
      <c r="C102" s="7"/>
      <c r="D102" s="7"/>
      <c r="E102" s="8"/>
      <c r="F102" s="9">
        <v>3200</v>
      </c>
      <c r="G102" s="9">
        <v>3200</v>
      </c>
      <c r="H102" s="9">
        <v>0</v>
      </c>
      <c r="I102" s="9">
        <v>0</v>
      </c>
      <c r="J102" s="9">
        <f t="shared" si="88"/>
        <v>0</v>
      </c>
      <c r="K102" s="9">
        <v>3200</v>
      </c>
      <c r="L102" s="9">
        <v>3200</v>
      </c>
      <c r="M102" s="9">
        <v>3200</v>
      </c>
      <c r="N102" s="9">
        <v>3200</v>
      </c>
      <c r="O102" s="9">
        <v>0</v>
      </c>
      <c r="P102" s="45">
        <v>0</v>
      </c>
      <c r="Q102" s="9">
        <v>3200</v>
      </c>
      <c r="R102" s="9">
        <v>3200</v>
      </c>
      <c r="S102" s="9">
        <v>0</v>
      </c>
      <c r="T102" s="45">
        <v>0</v>
      </c>
    </row>
    <row r="103" spans="1:21" x14ac:dyDescent="0.2">
      <c r="A103" s="6" t="s">
        <v>8</v>
      </c>
      <c r="B103" s="7" t="s">
        <v>37</v>
      </c>
      <c r="C103" s="7"/>
      <c r="D103" s="7"/>
      <c r="E103" s="8"/>
      <c r="F103" s="9">
        <v>5500</v>
      </c>
      <c r="G103" s="9">
        <v>5500</v>
      </c>
      <c r="H103" s="9">
        <v>0</v>
      </c>
      <c r="I103" s="9">
        <v>0</v>
      </c>
      <c r="J103" s="9">
        <f t="shared" si="88"/>
        <v>0</v>
      </c>
      <c r="K103" s="9">
        <v>5500</v>
      </c>
      <c r="L103" s="9">
        <v>5500</v>
      </c>
      <c r="M103" s="9">
        <v>5500</v>
      </c>
      <c r="N103" s="9">
        <v>5500</v>
      </c>
      <c r="O103" s="9">
        <v>0</v>
      </c>
      <c r="P103" s="45">
        <v>0</v>
      </c>
      <c r="Q103" s="9">
        <v>5500</v>
      </c>
      <c r="R103" s="9">
        <v>5500</v>
      </c>
      <c r="S103" s="9">
        <v>0</v>
      </c>
      <c r="T103" s="45">
        <v>0</v>
      </c>
    </row>
    <row r="104" spans="1:21" x14ac:dyDescent="0.2">
      <c r="A104" s="6" t="s">
        <v>9</v>
      </c>
      <c r="B104" s="7" t="s">
        <v>38</v>
      </c>
      <c r="C104" s="7"/>
      <c r="D104" s="7"/>
      <c r="E104" s="8"/>
      <c r="F104" s="9">
        <v>3200</v>
      </c>
      <c r="G104" s="9">
        <v>3200</v>
      </c>
      <c r="H104" s="9">
        <v>0</v>
      </c>
      <c r="I104" s="9">
        <v>0</v>
      </c>
      <c r="J104" s="9">
        <f t="shared" si="88"/>
        <v>0</v>
      </c>
      <c r="K104" s="9">
        <v>3200</v>
      </c>
      <c r="L104" s="9">
        <v>3200</v>
      </c>
      <c r="M104" s="9">
        <v>3200</v>
      </c>
      <c r="N104" s="9">
        <v>3200</v>
      </c>
      <c r="O104" s="9">
        <v>0</v>
      </c>
      <c r="P104" s="45">
        <v>0</v>
      </c>
      <c r="Q104" s="9">
        <v>3200</v>
      </c>
      <c r="R104" s="9">
        <v>3200</v>
      </c>
      <c r="S104" s="9">
        <v>0</v>
      </c>
      <c r="T104" s="45">
        <v>0</v>
      </c>
    </row>
    <row r="105" spans="1:21" x14ac:dyDescent="0.2">
      <c r="A105" s="6" t="s">
        <v>10</v>
      </c>
      <c r="B105" s="7" t="s">
        <v>13</v>
      </c>
      <c r="C105" s="7"/>
      <c r="D105" s="7"/>
      <c r="E105" s="8"/>
      <c r="F105" s="9">
        <v>0</v>
      </c>
      <c r="G105" s="9">
        <f t="shared" ref="G105:G107" si="89">F105-(F105*2/100)</f>
        <v>0</v>
      </c>
      <c r="H105" s="9">
        <v>0</v>
      </c>
      <c r="I105" s="9">
        <v>0</v>
      </c>
      <c r="J105" s="9">
        <f t="shared" si="88"/>
        <v>0</v>
      </c>
      <c r="K105" s="9">
        <v>0</v>
      </c>
      <c r="L105" s="9">
        <v>0</v>
      </c>
      <c r="M105" s="9">
        <v>0</v>
      </c>
      <c r="N105" s="9">
        <v>0</v>
      </c>
      <c r="O105" s="9">
        <v>0</v>
      </c>
      <c r="P105" s="45">
        <v>0</v>
      </c>
      <c r="Q105" s="9">
        <v>0</v>
      </c>
      <c r="R105" s="9">
        <v>0</v>
      </c>
      <c r="S105" s="9">
        <v>0</v>
      </c>
      <c r="T105" s="45">
        <v>0</v>
      </c>
    </row>
    <row r="106" spans="1:21" x14ac:dyDescent="0.2">
      <c r="A106" s="6" t="s">
        <v>11</v>
      </c>
      <c r="B106" s="7" t="s">
        <v>14</v>
      </c>
      <c r="C106" s="7"/>
      <c r="D106" s="7"/>
      <c r="E106" s="8"/>
      <c r="F106" s="9">
        <v>0</v>
      </c>
      <c r="G106" s="9">
        <f t="shared" si="89"/>
        <v>0</v>
      </c>
      <c r="H106" s="9">
        <v>0</v>
      </c>
      <c r="I106" s="9">
        <v>0</v>
      </c>
      <c r="J106" s="9">
        <f t="shared" si="88"/>
        <v>0</v>
      </c>
      <c r="K106" s="9">
        <v>0</v>
      </c>
      <c r="L106" s="9">
        <v>0</v>
      </c>
      <c r="M106" s="9">
        <v>0</v>
      </c>
      <c r="N106" s="9">
        <v>0</v>
      </c>
      <c r="O106" s="9">
        <v>0</v>
      </c>
      <c r="P106" s="45">
        <v>0</v>
      </c>
      <c r="Q106" s="9">
        <v>0</v>
      </c>
      <c r="R106" s="9">
        <v>0</v>
      </c>
      <c r="S106" s="9">
        <v>0</v>
      </c>
      <c r="T106" s="45">
        <v>0</v>
      </c>
    </row>
    <row r="107" spans="1:21" x14ac:dyDescent="0.2">
      <c r="A107" s="6" t="s">
        <v>12</v>
      </c>
      <c r="B107" s="7" t="s">
        <v>15</v>
      </c>
      <c r="C107" s="7"/>
      <c r="D107" s="7"/>
      <c r="E107" s="8"/>
      <c r="F107" s="9">
        <v>0</v>
      </c>
      <c r="G107" s="9">
        <f t="shared" si="89"/>
        <v>0</v>
      </c>
      <c r="H107" s="9">
        <v>0</v>
      </c>
      <c r="I107" s="9">
        <v>0</v>
      </c>
      <c r="J107" s="9">
        <f t="shared" si="88"/>
        <v>0</v>
      </c>
      <c r="K107" s="9">
        <v>0</v>
      </c>
      <c r="L107" s="9">
        <v>0</v>
      </c>
      <c r="M107" s="9">
        <v>0</v>
      </c>
      <c r="N107" s="9">
        <v>0</v>
      </c>
      <c r="O107" s="9">
        <v>0</v>
      </c>
      <c r="P107" s="45">
        <v>0</v>
      </c>
      <c r="Q107" s="9">
        <v>0</v>
      </c>
      <c r="R107" s="9">
        <v>0</v>
      </c>
      <c r="S107" s="9">
        <v>0</v>
      </c>
      <c r="T107" s="45">
        <v>0</v>
      </c>
    </row>
    <row r="108" spans="1:21" x14ac:dyDescent="0.2">
      <c r="A108" s="6" t="s">
        <v>234</v>
      </c>
      <c r="B108" s="55" t="s">
        <v>235</v>
      </c>
      <c r="C108" s="7"/>
      <c r="D108" s="7"/>
      <c r="E108" s="8"/>
      <c r="F108" s="9">
        <v>5500</v>
      </c>
      <c r="G108" s="9">
        <v>5500</v>
      </c>
      <c r="H108" s="9">
        <v>0</v>
      </c>
      <c r="I108" s="9">
        <v>0</v>
      </c>
      <c r="J108" s="9">
        <f t="shared" si="88"/>
        <v>0</v>
      </c>
      <c r="K108" s="9">
        <v>5500</v>
      </c>
      <c r="L108" s="9">
        <v>5500</v>
      </c>
      <c r="M108" s="9">
        <v>5500</v>
      </c>
      <c r="N108" s="9">
        <v>5500</v>
      </c>
      <c r="O108" s="9">
        <v>0</v>
      </c>
      <c r="P108" s="45">
        <v>0</v>
      </c>
      <c r="Q108" s="9">
        <v>5500</v>
      </c>
      <c r="R108" s="9">
        <v>5500</v>
      </c>
      <c r="S108" s="9">
        <v>0</v>
      </c>
      <c r="T108" s="45">
        <v>0</v>
      </c>
    </row>
    <row r="109" spans="1:21" x14ac:dyDescent="0.2">
      <c r="A109" s="232" t="s">
        <v>16</v>
      </c>
      <c r="B109" s="232"/>
      <c r="C109" s="130"/>
      <c r="D109" s="130"/>
      <c r="E109" s="57"/>
      <c r="F109" s="58">
        <f>SUM(F101:F108)</f>
        <v>242400</v>
      </c>
      <c r="G109" s="58">
        <f>SUM(G101:G108)</f>
        <v>242400</v>
      </c>
      <c r="H109" s="58">
        <f>SUM(H101:H108)</f>
        <v>0</v>
      </c>
      <c r="I109" s="58">
        <f>SUM(I101:I108)</f>
        <v>0</v>
      </c>
      <c r="J109" s="58">
        <f t="shared" si="88"/>
        <v>0</v>
      </c>
      <c r="K109" s="58">
        <f t="shared" ref="K109:P109" si="90">SUM(K101:K108)</f>
        <v>242400</v>
      </c>
      <c r="L109" s="58">
        <f t="shared" si="90"/>
        <v>242400</v>
      </c>
      <c r="M109" s="58">
        <f t="shared" si="90"/>
        <v>242400</v>
      </c>
      <c r="N109" s="58">
        <f t="shared" si="90"/>
        <v>242400</v>
      </c>
      <c r="O109" s="58">
        <f t="shared" si="90"/>
        <v>0</v>
      </c>
      <c r="P109" s="163">
        <f t="shared" si="90"/>
        <v>0</v>
      </c>
      <c r="Q109" s="58">
        <f t="shared" ref="Q109:T109" si="91">SUM(Q101:Q108)</f>
        <v>242400</v>
      </c>
      <c r="R109" s="58">
        <f t="shared" si="91"/>
        <v>242400</v>
      </c>
      <c r="S109" s="58">
        <f t="shared" si="91"/>
        <v>0</v>
      </c>
      <c r="T109" s="163">
        <f t="shared" si="91"/>
        <v>0</v>
      </c>
    </row>
    <row r="110" spans="1:21" ht="12.75" customHeight="1" x14ac:dyDescent="0.2">
      <c r="A110" s="255" t="s">
        <v>236</v>
      </c>
      <c r="B110" s="256"/>
      <c r="C110" s="88"/>
      <c r="D110" s="88"/>
      <c r="E110" s="89"/>
      <c r="F110" s="90">
        <f>F99+F109</f>
        <v>12692394.300000001</v>
      </c>
      <c r="G110" s="90">
        <f>G99+G109</f>
        <v>12692394.300000001</v>
      </c>
      <c r="H110" s="90">
        <f>SUM(H99+H109)</f>
        <v>142374.9</v>
      </c>
      <c r="I110" s="90">
        <f>SUM(I99+I109)</f>
        <v>0</v>
      </c>
      <c r="J110" s="90">
        <f t="shared" si="88"/>
        <v>142374.9</v>
      </c>
      <c r="K110" s="90">
        <f>K99+K109</f>
        <v>12605505.300000001</v>
      </c>
      <c r="L110" s="90">
        <f>L99+L109</f>
        <v>12747880.199999999</v>
      </c>
      <c r="M110" s="90">
        <f>SUM(M99+M109)</f>
        <v>9119297.7800000012</v>
      </c>
      <c r="N110" s="90">
        <f>SUM(N99+N109)</f>
        <v>9261672.6800000016</v>
      </c>
      <c r="O110" s="90">
        <f>O99+O109</f>
        <v>-3486207.5200000009</v>
      </c>
      <c r="P110" s="164">
        <f>P99+P109</f>
        <v>-3486207.5200000009</v>
      </c>
      <c r="Q110" s="90">
        <f>SUM(Q99+Q109)</f>
        <v>8176500.7800000003</v>
      </c>
      <c r="R110" s="90">
        <f>SUM(R99+R109)</f>
        <v>8318875.6799999997</v>
      </c>
      <c r="S110" s="90">
        <f>S99+S109</f>
        <v>-942797</v>
      </c>
      <c r="T110" s="164">
        <f>T99+T109</f>
        <v>-942797</v>
      </c>
    </row>
    <row r="111" spans="1:21" x14ac:dyDescent="0.2">
      <c r="B111" s="62"/>
      <c r="C111" s="62"/>
      <c r="D111" s="62"/>
      <c r="E111" s="63" t="s">
        <v>97</v>
      </c>
      <c r="F111" s="91">
        <f>F12+F28+F34+F37+F41+F44</f>
        <v>200000</v>
      </c>
      <c r="G111" s="91">
        <f>G12+G28+G34+G37+G41+G44</f>
        <v>200000</v>
      </c>
      <c r="H111" s="91">
        <f>H12+H28+H34+H37+H41+H44</f>
        <v>6950.34</v>
      </c>
      <c r="I111" s="91">
        <f>I12+I28+I34+I37+I41+I44</f>
        <v>0</v>
      </c>
      <c r="J111" s="91">
        <f t="shared" si="88"/>
        <v>6950.34</v>
      </c>
      <c r="K111" s="91">
        <f t="shared" ref="K111:P111" si="92">K12+K28+K34+K37+K41+K44</f>
        <v>200000</v>
      </c>
      <c r="L111" s="91">
        <f t="shared" si="92"/>
        <v>206950.34</v>
      </c>
      <c r="M111" s="91">
        <f t="shared" si="92"/>
        <v>200000</v>
      </c>
      <c r="N111" s="91">
        <f t="shared" si="92"/>
        <v>206950.34</v>
      </c>
      <c r="O111" s="91">
        <f t="shared" si="92"/>
        <v>0</v>
      </c>
      <c r="P111" s="165">
        <f t="shared" si="92"/>
        <v>0</v>
      </c>
      <c r="Q111" s="91">
        <f t="shared" ref="Q111:T111" si="93">Q12+Q28+Q34+Q37+Q41+Q44</f>
        <v>200000</v>
      </c>
      <c r="R111" s="91">
        <f t="shared" si="93"/>
        <v>206950.34</v>
      </c>
      <c r="S111" s="91">
        <f t="shared" si="93"/>
        <v>0</v>
      </c>
      <c r="T111" s="165">
        <f t="shared" si="93"/>
        <v>0</v>
      </c>
    </row>
    <row r="112" spans="1:21" x14ac:dyDescent="0.2">
      <c r="B112" s="62"/>
      <c r="C112" s="62"/>
      <c r="D112" s="62"/>
      <c r="E112" s="63" t="s">
        <v>145</v>
      </c>
      <c r="F112" s="64">
        <f>F78 + F97</f>
        <v>2546594.4</v>
      </c>
      <c r="G112" s="64">
        <f>G78 + G97</f>
        <v>2546594.4</v>
      </c>
      <c r="H112" s="64">
        <f>H78 + H97</f>
        <v>66868.03</v>
      </c>
      <c r="I112" s="64">
        <f>I78 + I97</f>
        <v>0</v>
      </c>
      <c r="J112" s="64">
        <f t="shared" si="88"/>
        <v>66868.03</v>
      </c>
      <c r="K112" s="64">
        <f t="shared" ref="K112:P112" si="94">K78 + K97</f>
        <v>2536594.4</v>
      </c>
      <c r="L112" s="64">
        <f t="shared" si="94"/>
        <v>2603462.4299999997</v>
      </c>
      <c r="M112" s="64">
        <f t="shared" si="94"/>
        <v>1284927.29</v>
      </c>
      <c r="N112" s="64">
        <f t="shared" si="94"/>
        <v>1351795.32</v>
      </c>
      <c r="O112" s="64">
        <f t="shared" si="94"/>
        <v>-1251667.1099999999</v>
      </c>
      <c r="P112" s="166">
        <f t="shared" si="94"/>
        <v>-1251667.1099999999</v>
      </c>
      <c r="Q112" s="64">
        <f t="shared" ref="Q112:T112" si="95">Q78 + Q97</f>
        <v>1065241.29</v>
      </c>
      <c r="R112" s="64">
        <f t="shared" si="95"/>
        <v>1132109.32</v>
      </c>
      <c r="S112" s="64">
        <f t="shared" si="95"/>
        <v>-219686</v>
      </c>
      <c r="T112" s="166">
        <f t="shared" si="95"/>
        <v>-219686</v>
      </c>
    </row>
    <row r="113" spans="2:20" x14ac:dyDescent="0.2">
      <c r="B113" s="62"/>
      <c r="C113" s="62"/>
      <c r="D113" s="62"/>
      <c r="E113" s="63" t="s">
        <v>98</v>
      </c>
      <c r="F113" s="166">
        <f t="shared" ref="F113:S113" si="96">F47+F54+F58+F62</f>
        <v>9703399.9000000004</v>
      </c>
      <c r="G113" s="166">
        <f t="shared" si="96"/>
        <v>9703399.9000000004</v>
      </c>
      <c r="H113" s="166">
        <f t="shared" si="96"/>
        <v>68556.53</v>
      </c>
      <c r="I113" s="166">
        <f t="shared" si="96"/>
        <v>0</v>
      </c>
      <c r="J113" s="166">
        <f t="shared" si="96"/>
        <v>68556.53</v>
      </c>
      <c r="K113" s="166">
        <f t="shared" si="96"/>
        <v>9626510.9000000004</v>
      </c>
      <c r="L113" s="166">
        <f t="shared" si="96"/>
        <v>9695067.4299999997</v>
      </c>
      <c r="M113" s="166">
        <f t="shared" si="96"/>
        <v>7391970.4900000002</v>
      </c>
      <c r="N113" s="166">
        <f t="shared" si="96"/>
        <v>7460527.0199999996</v>
      </c>
      <c r="O113" s="166">
        <f t="shared" si="96"/>
        <v>-2234540.4100000006</v>
      </c>
      <c r="P113" s="166">
        <f t="shared" si="96"/>
        <v>-2234540.4100000006</v>
      </c>
      <c r="Q113" s="166">
        <f t="shared" si="96"/>
        <v>6668859.4900000002</v>
      </c>
      <c r="R113" s="166">
        <f t="shared" si="96"/>
        <v>6737416.0199999996</v>
      </c>
      <c r="S113" s="166">
        <f t="shared" si="96"/>
        <v>-723111</v>
      </c>
      <c r="T113" s="166">
        <f>T47+T54+T58+T62</f>
        <v>-723111</v>
      </c>
    </row>
    <row r="114" spans="2:20" x14ac:dyDescent="0.2">
      <c r="B114" s="62"/>
      <c r="C114" s="62"/>
      <c r="D114" s="62"/>
      <c r="E114" s="63" t="s">
        <v>35</v>
      </c>
      <c r="F114" s="64">
        <f>SUM(F109)</f>
        <v>242400</v>
      </c>
      <c r="G114" s="64">
        <f>SUM(G109)</f>
        <v>242400</v>
      </c>
      <c r="H114" s="64">
        <f>SUM(H109)</f>
        <v>0</v>
      </c>
      <c r="I114" s="64">
        <f>SUM(I109)</f>
        <v>0</v>
      </c>
      <c r="J114" s="64">
        <f>I114+H114</f>
        <v>0</v>
      </c>
      <c r="K114" s="64">
        <f t="shared" ref="K114:P114" si="97">SUM(K109)</f>
        <v>242400</v>
      </c>
      <c r="L114" s="64">
        <f t="shared" si="97"/>
        <v>242400</v>
      </c>
      <c r="M114" s="64">
        <f t="shared" si="97"/>
        <v>242400</v>
      </c>
      <c r="N114" s="64">
        <f t="shared" si="97"/>
        <v>242400</v>
      </c>
      <c r="O114" s="64">
        <f t="shared" si="97"/>
        <v>0</v>
      </c>
      <c r="P114" s="166">
        <f t="shared" si="97"/>
        <v>0</v>
      </c>
      <c r="Q114" s="64">
        <f t="shared" ref="Q114:T114" si="98">SUM(Q109)</f>
        <v>242400</v>
      </c>
      <c r="R114" s="64">
        <f t="shared" si="98"/>
        <v>242400</v>
      </c>
      <c r="S114" s="64">
        <f t="shared" si="98"/>
        <v>0</v>
      </c>
      <c r="T114" s="166">
        <f t="shared" si="98"/>
        <v>0</v>
      </c>
    </row>
    <row r="115" spans="2:20" x14ac:dyDescent="0.2">
      <c r="B115" s="65"/>
      <c r="C115" s="65"/>
      <c r="D115" s="65"/>
      <c r="E115" s="66" t="s">
        <v>99</v>
      </c>
      <c r="F115" s="67">
        <f>SUM(F111:F114)</f>
        <v>12692394.300000001</v>
      </c>
      <c r="G115" s="67">
        <f>SUM(G111:G114)</f>
        <v>12692394.300000001</v>
      </c>
      <c r="H115" s="67">
        <f>SUM(H111:H114)</f>
        <v>142374.9</v>
      </c>
      <c r="I115" s="67">
        <f>SUM(I111:I114)</f>
        <v>0</v>
      </c>
      <c r="J115" s="67">
        <f t="shared" si="88"/>
        <v>142374.9</v>
      </c>
      <c r="K115" s="67">
        <f t="shared" ref="K115:P115" si="99">SUM(K111:K114)</f>
        <v>12605505.300000001</v>
      </c>
      <c r="L115" s="67">
        <f t="shared" si="99"/>
        <v>12747880.199999999</v>
      </c>
      <c r="M115" s="67">
        <f t="shared" si="99"/>
        <v>9119297.7800000012</v>
      </c>
      <c r="N115" s="67">
        <f t="shared" si="99"/>
        <v>9261672.6799999997</v>
      </c>
      <c r="O115" s="67">
        <f t="shared" si="99"/>
        <v>-3486207.5200000005</v>
      </c>
      <c r="P115" s="167">
        <f t="shared" si="99"/>
        <v>-3486207.5200000005</v>
      </c>
      <c r="Q115" s="67">
        <f t="shared" ref="Q115:T115" si="100">SUM(Q111:Q114)</f>
        <v>8176500.7800000003</v>
      </c>
      <c r="R115" s="67">
        <f t="shared" si="100"/>
        <v>8318875.6799999997</v>
      </c>
      <c r="S115" s="67">
        <f t="shared" si="100"/>
        <v>-942797</v>
      </c>
      <c r="T115" s="167">
        <f t="shared" si="100"/>
        <v>-942797</v>
      </c>
    </row>
    <row r="116" spans="2:20" x14ac:dyDescent="0.2">
      <c r="M116" s="85"/>
    </row>
    <row r="117" spans="2:20" x14ac:dyDescent="0.2">
      <c r="M117" s="85"/>
    </row>
    <row r="120" spans="2:20" x14ac:dyDescent="0.2">
      <c r="J120" s="85"/>
      <c r="T120" s="85"/>
    </row>
    <row r="122" spans="2:20" x14ac:dyDescent="0.2">
      <c r="I122" s="85"/>
    </row>
  </sheetData>
  <mergeCells count="23">
    <mergeCell ref="A42:B42"/>
    <mergeCell ref="A44:B44"/>
    <mergeCell ref="A45:B45"/>
    <mergeCell ref="A47:B47"/>
    <mergeCell ref="A48:B48"/>
    <mergeCell ref="A2:B2"/>
    <mergeCell ref="A13:B13"/>
    <mergeCell ref="A29:B29"/>
    <mergeCell ref="A35:B35"/>
    <mergeCell ref="A38:B38"/>
    <mergeCell ref="F48:G48"/>
    <mergeCell ref="A55:B55"/>
    <mergeCell ref="F55:G55"/>
    <mergeCell ref="A58:B58"/>
    <mergeCell ref="A63:G63"/>
    <mergeCell ref="A59:B59"/>
    <mergeCell ref="A54:B54"/>
    <mergeCell ref="A97:B97"/>
    <mergeCell ref="A100:B100"/>
    <mergeCell ref="A109:B109"/>
    <mergeCell ref="A110:B110"/>
    <mergeCell ref="A62:B62"/>
    <mergeCell ref="A99:B99"/>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22"/>
  <sheetViews>
    <sheetView topLeftCell="H1" zoomScaleNormal="100" workbookViewId="0">
      <pane ySplit="1" topLeftCell="A89" activePane="bottomLeft" state="frozen"/>
      <selection activeCell="AH138" sqref="AH138"/>
      <selection pane="bottomLeft" activeCell="AH138" sqref="AH138"/>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8.140625" style="79" customWidth="1"/>
    <col min="18" max="18" width="16.7109375" style="79" customWidth="1"/>
    <col min="19" max="19" width="13.85546875" style="79" customWidth="1"/>
    <col min="20" max="20" width="16" style="79" customWidth="1"/>
    <col min="21" max="21" width="22.7109375" style="79" customWidth="1"/>
    <col min="22" max="22" width="16.140625" style="79" customWidth="1"/>
    <col min="23" max="23" width="15.85546875" style="79" customWidth="1"/>
    <col min="24" max="24" width="15.7109375" style="79" customWidth="1"/>
    <col min="25" max="16384" width="9.140625" style="79"/>
  </cols>
  <sheetData>
    <row r="1" spans="1:24"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114" t="s">
        <v>277</v>
      </c>
      <c r="N1" s="114" t="s">
        <v>278</v>
      </c>
      <c r="O1" s="114" t="s">
        <v>252</v>
      </c>
      <c r="P1" s="171" t="s">
        <v>253</v>
      </c>
      <c r="Q1" s="114" t="s">
        <v>275</v>
      </c>
      <c r="R1" s="114" t="s">
        <v>276</v>
      </c>
      <c r="S1" s="114" t="s">
        <v>273</v>
      </c>
      <c r="T1" s="114" t="s">
        <v>274</v>
      </c>
      <c r="U1" s="69" t="s">
        <v>283</v>
      </c>
      <c r="V1" s="69" t="s">
        <v>284</v>
      </c>
      <c r="W1" s="70" t="s">
        <v>285</v>
      </c>
      <c r="X1" s="70" t="s">
        <v>286</v>
      </c>
    </row>
    <row r="2" spans="1:24" x14ac:dyDescent="0.2">
      <c r="A2" s="247" t="s">
        <v>1</v>
      </c>
      <c r="B2" s="248"/>
      <c r="C2" s="5"/>
      <c r="D2" s="5"/>
      <c r="E2" s="5"/>
      <c r="F2" s="5"/>
      <c r="G2" s="5"/>
      <c r="H2" s="5"/>
      <c r="I2" s="5"/>
      <c r="J2" s="5"/>
      <c r="K2" s="5"/>
      <c r="L2" s="5"/>
      <c r="M2" s="5"/>
      <c r="N2" s="5"/>
      <c r="O2" s="5"/>
      <c r="P2" s="183"/>
      <c r="Q2" s="5"/>
      <c r="R2" s="5"/>
      <c r="S2" s="5"/>
      <c r="T2" s="5"/>
      <c r="U2" s="5"/>
      <c r="V2" s="5"/>
      <c r="W2" s="5"/>
      <c r="X2" s="5"/>
    </row>
    <row r="3" spans="1:24"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49">
        <f>K3+L3</f>
        <v>0</v>
      </c>
      <c r="Q3" s="116">
        <v>0</v>
      </c>
      <c r="R3" s="116">
        <f>H3+S3</f>
        <v>0</v>
      </c>
      <c r="S3" s="116">
        <f>Q3-M3</f>
        <v>0</v>
      </c>
      <c r="T3" s="116">
        <f>R3-N3</f>
        <v>0</v>
      </c>
      <c r="U3" s="116">
        <v>0</v>
      </c>
      <c r="V3" s="116">
        <f>L3+W3</f>
        <v>0</v>
      </c>
      <c r="W3" s="116">
        <f>U3-Q3</f>
        <v>0</v>
      </c>
      <c r="X3" s="116">
        <f>V3-R3</f>
        <v>0</v>
      </c>
    </row>
    <row r="4" spans="1:24"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49">
        <f t="shared" ref="P4:P11" si="2">K4+L4</f>
        <v>0</v>
      </c>
      <c r="Q4" s="116">
        <v>0</v>
      </c>
      <c r="R4" s="116">
        <f t="shared" ref="R4:R11" si="3">H4+S4</f>
        <v>0</v>
      </c>
      <c r="S4" s="116">
        <f t="shared" ref="S4:T11" si="4">Q4-M4</f>
        <v>0</v>
      </c>
      <c r="T4" s="116">
        <f t="shared" si="4"/>
        <v>0</v>
      </c>
      <c r="U4" s="116">
        <v>0</v>
      </c>
      <c r="V4" s="116">
        <f t="shared" ref="V4:V11" si="5">L4+W4</f>
        <v>0</v>
      </c>
      <c r="W4" s="116">
        <f t="shared" ref="W4:W11" si="6">U4-Q4</f>
        <v>0</v>
      </c>
      <c r="X4" s="116">
        <f t="shared" ref="X4:X11" si="7">V4-R4</f>
        <v>0</v>
      </c>
    </row>
    <row r="5" spans="1:24"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49">
        <f t="shared" si="2"/>
        <v>0</v>
      </c>
      <c r="Q5" s="116">
        <v>0</v>
      </c>
      <c r="R5" s="116">
        <f t="shared" si="3"/>
        <v>0</v>
      </c>
      <c r="S5" s="116">
        <f t="shared" si="4"/>
        <v>0</v>
      </c>
      <c r="T5" s="116">
        <f t="shared" si="4"/>
        <v>0</v>
      </c>
      <c r="U5" s="116">
        <v>0</v>
      </c>
      <c r="V5" s="116">
        <f t="shared" si="5"/>
        <v>0</v>
      </c>
      <c r="W5" s="116">
        <f t="shared" si="6"/>
        <v>0</v>
      </c>
      <c r="X5" s="116">
        <f t="shared" si="7"/>
        <v>0</v>
      </c>
    </row>
    <row r="6" spans="1:24"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49">
        <f t="shared" si="2"/>
        <v>0</v>
      </c>
      <c r="Q6" s="116">
        <v>0</v>
      </c>
      <c r="R6" s="116">
        <f t="shared" si="3"/>
        <v>0</v>
      </c>
      <c r="S6" s="116">
        <f t="shared" si="4"/>
        <v>0</v>
      </c>
      <c r="T6" s="116">
        <f t="shared" si="4"/>
        <v>0</v>
      </c>
      <c r="U6" s="116">
        <v>0</v>
      </c>
      <c r="V6" s="116">
        <f t="shared" si="5"/>
        <v>0</v>
      </c>
      <c r="W6" s="116">
        <f t="shared" si="6"/>
        <v>0</v>
      </c>
      <c r="X6" s="116">
        <f t="shared" si="7"/>
        <v>0</v>
      </c>
    </row>
    <row r="7" spans="1:24"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49">
        <f t="shared" si="2"/>
        <v>0</v>
      </c>
      <c r="Q7" s="116">
        <v>0</v>
      </c>
      <c r="R7" s="116">
        <f t="shared" si="3"/>
        <v>0</v>
      </c>
      <c r="S7" s="116">
        <f t="shared" si="4"/>
        <v>0</v>
      </c>
      <c r="T7" s="116">
        <f t="shared" si="4"/>
        <v>0</v>
      </c>
      <c r="U7" s="116">
        <v>0</v>
      </c>
      <c r="V7" s="116">
        <f t="shared" si="5"/>
        <v>0</v>
      </c>
      <c r="W7" s="116">
        <f t="shared" si="6"/>
        <v>0</v>
      </c>
      <c r="X7" s="116">
        <f t="shared" si="7"/>
        <v>0</v>
      </c>
    </row>
    <row r="8" spans="1:24"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49">
        <f t="shared" si="2"/>
        <v>0</v>
      </c>
      <c r="Q8" s="116">
        <v>0</v>
      </c>
      <c r="R8" s="116">
        <f t="shared" si="3"/>
        <v>0</v>
      </c>
      <c r="S8" s="116">
        <f t="shared" si="4"/>
        <v>0</v>
      </c>
      <c r="T8" s="116">
        <f t="shared" si="4"/>
        <v>0</v>
      </c>
      <c r="U8" s="116">
        <v>0</v>
      </c>
      <c r="V8" s="116">
        <f t="shared" si="5"/>
        <v>0</v>
      </c>
      <c r="W8" s="116">
        <f t="shared" si="6"/>
        <v>0</v>
      </c>
      <c r="X8" s="116">
        <f t="shared" si="7"/>
        <v>0</v>
      </c>
    </row>
    <row r="9" spans="1:24"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49">
        <f t="shared" si="2"/>
        <v>0</v>
      </c>
      <c r="Q9" s="116">
        <v>0</v>
      </c>
      <c r="R9" s="116">
        <f t="shared" si="3"/>
        <v>0</v>
      </c>
      <c r="S9" s="116">
        <f t="shared" si="4"/>
        <v>0</v>
      </c>
      <c r="T9" s="116">
        <f t="shared" si="4"/>
        <v>0</v>
      </c>
      <c r="U9" s="116">
        <v>0</v>
      </c>
      <c r="V9" s="116">
        <f t="shared" si="5"/>
        <v>0</v>
      </c>
      <c r="W9" s="116">
        <f t="shared" si="6"/>
        <v>0</v>
      </c>
      <c r="X9" s="116">
        <f t="shared" si="7"/>
        <v>0</v>
      </c>
    </row>
    <row r="10" spans="1:24"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49">
        <f t="shared" si="2"/>
        <v>0</v>
      </c>
      <c r="Q10" s="116">
        <v>0</v>
      </c>
      <c r="R10" s="116">
        <f t="shared" si="3"/>
        <v>0</v>
      </c>
      <c r="S10" s="116">
        <f t="shared" si="4"/>
        <v>0</v>
      </c>
      <c r="T10" s="116">
        <f t="shared" si="4"/>
        <v>0</v>
      </c>
      <c r="U10" s="116">
        <v>0</v>
      </c>
      <c r="V10" s="116">
        <f t="shared" si="5"/>
        <v>0</v>
      </c>
      <c r="W10" s="116">
        <f t="shared" si="6"/>
        <v>0</v>
      </c>
      <c r="X10" s="116">
        <f t="shared" si="7"/>
        <v>0</v>
      </c>
    </row>
    <row r="11" spans="1:24"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49">
        <f t="shared" si="2"/>
        <v>0</v>
      </c>
      <c r="Q11" s="116">
        <v>0</v>
      </c>
      <c r="R11" s="116">
        <f t="shared" si="3"/>
        <v>0</v>
      </c>
      <c r="S11" s="116">
        <f t="shared" si="4"/>
        <v>0</v>
      </c>
      <c r="T11" s="116">
        <f t="shared" si="4"/>
        <v>0</v>
      </c>
      <c r="U11" s="116">
        <v>0</v>
      </c>
      <c r="V11" s="116">
        <f t="shared" si="5"/>
        <v>0</v>
      </c>
      <c r="W11" s="116">
        <f t="shared" si="6"/>
        <v>0</v>
      </c>
      <c r="X11" s="116">
        <f t="shared" si="7"/>
        <v>0</v>
      </c>
    </row>
    <row r="12" spans="1:24"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8">SUM(L3:L11)</f>
        <v>0</v>
      </c>
      <c r="M12" s="14">
        <f>SUM(M3:M11)</f>
        <v>0</v>
      </c>
      <c r="N12" s="71">
        <f>M12+L12</f>
        <v>0</v>
      </c>
      <c r="O12" s="14">
        <f>J12+M12</f>
        <v>0</v>
      </c>
      <c r="P12" s="150">
        <f t="shared" ref="P12" si="9">SUM(P3:P11)</f>
        <v>0</v>
      </c>
      <c r="Q12" s="14">
        <f t="shared" ref="Q12:X12" si="10">SUM(Q3:Q11)</f>
        <v>0</v>
      </c>
      <c r="R12" s="14">
        <f t="shared" si="10"/>
        <v>0</v>
      </c>
      <c r="S12" s="14">
        <f t="shared" si="10"/>
        <v>0</v>
      </c>
      <c r="T12" s="14">
        <f t="shared" si="10"/>
        <v>0</v>
      </c>
      <c r="U12" s="14">
        <f t="shared" si="10"/>
        <v>0</v>
      </c>
      <c r="V12" s="14">
        <f t="shared" si="10"/>
        <v>0</v>
      </c>
      <c r="W12" s="14">
        <f t="shared" si="10"/>
        <v>0</v>
      </c>
      <c r="X12" s="14">
        <f t="shared" si="10"/>
        <v>0</v>
      </c>
    </row>
    <row r="13" spans="1:24" x14ac:dyDescent="0.2">
      <c r="A13" s="247" t="s">
        <v>25</v>
      </c>
      <c r="B13" s="248"/>
      <c r="C13" s="5"/>
      <c r="D13" s="5"/>
      <c r="E13" s="5"/>
      <c r="F13" s="5"/>
      <c r="G13" s="5"/>
      <c r="H13" s="5"/>
      <c r="I13" s="5"/>
      <c r="J13" s="5"/>
      <c r="K13" s="5"/>
      <c r="L13" s="5"/>
      <c r="M13" s="5"/>
      <c r="N13" s="5"/>
      <c r="O13" s="5"/>
      <c r="P13" s="183"/>
      <c r="Q13" s="5"/>
      <c r="R13" s="5"/>
      <c r="S13" s="5"/>
      <c r="T13" s="5"/>
      <c r="U13" s="5"/>
      <c r="V13" s="5"/>
      <c r="W13" s="5"/>
      <c r="X13" s="5"/>
    </row>
    <row r="14" spans="1:24"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49">
        <f>K14+L14</f>
        <v>0</v>
      </c>
      <c r="Q14" s="116">
        <f>0</f>
        <v>0</v>
      </c>
      <c r="R14" s="116">
        <f>H14+Q14</f>
        <v>0</v>
      </c>
      <c r="S14" s="116">
        <f>Q14-M14</f>
        <v>0</v>
      </c>
      <c r="T14" s="116">
        <f>R14-N14</f>
        <v>0</v>
      </c>
      <c r="U14" s="116">
        <f>0</f>
        <v>0</v>
      </c>
      <c r="V14" s="116">
        <f>L14+U14</f>
        <v>0</v>
      </c>
      <c r="W14" s="116">
        <f>U14-Q14</f>
        <v>0</v>
      </c>
      <c r="X14" s="116">
        <f>V14-R14</f>
        <v>0</v>
      </c>
    </row>
    <row r="15" spans="1:24" ht="36" x14ac:dyDescent="0.2">
      <c r="A15" s="115" t="s">
        <v>28</v>
      </c>
      <c r="B15" s="115" t="s">
        <v>247</v>
      </c>
      <c r="C15" s="115">
        <v>5149359</v>
      </c>
      <c r="D15" s="115"/>
      <c r="E15" s="115" t="s">
        <v>107</v>
      </c>
      <c r="F15" s="116">
        <v>0</v>
      </c>
      <c r="G15" s="116">
        <f t="shared" ref="G15:G27" si="11">F15</f>
        <v>0</v>
      </c>
      <c r="H15" s="116">
        <v>0</v>
      </c>
      <c r="I15" s="116">
        <v>0</v>
      </c>
      <c r="J15" s="116">
        <v>0</v>
      </c>
      <c r="K15" s="116">
        <v>0</v>
      </c>
      <c r="L15" s="116">
        <v>0</v>
      </c>
      <c r="M15" s="116">
        <v>0</v>
      </c>
      <c r="N15" s="116">
        <v>0</v>
      </c>
      <c r="O15" s="116">
        <f t="shared" ref="O15:O27" si="12">J15+M15</f>
        <v>0</v>
      </c>
      <c r="P15" s="149">
        <f t="shared" ref="P15:P27" si="13">K15+L15</f>
        <v>0</v>
      </c>
      <c r="Q15" s="116">
        <v>0</v>
      </c>
      <c r="R15" s="116">
        <f t="shared" ref="R15:R27" si="14">H15+Q15</f>
        <v>0</v>
      </c>
      <c r="S15" s="116">
        <f t="shared" ref="S15:T27" si="15">Q15-M15</f>
        <v>0</v>
      </c>
      <c r="T15" s="116">
        <f t="shared" si="15"/>
        <v>0</v>
      </c>
      <c r="U15" s="116">
        <v>0</v>
      </c>
      <c r="V15" s="116">
        <f t="shared" ref="V15:V27" si="16">L15+U15</f>
        <v>0</v>
      </c>
      <c r="W15" s="116">
        <f t="shared" ref="W15:W27" si="17">U15-Q15</f>
        <v>0</v>
      </c>
      <c r="X15" s="116">
        <f t="shared" ref="X15:X27" si="18">V15-R15</f>
        <v>0</v>
      </c>
    </row>
    <row r="16" spans="1:24" ht="48" x14ac:dyDescent="0.2">
      <c r="A16" s="115" t="s">
        <v>29</v>
      </c>
      <c r="B16" s="115" t="s">
        <v>248</v>
      </c>
      <c r="C16" s="115">
        <v>5149360</v>
      </c>
      <c r="D16" s="115"/>
      <c r="E16" s="115" t="s">
        <v>108</v>
      </c>
      <c r="F16" s="116">
        <v>0</v>
      </c>
      <c r="G16" s="116">
        <f t="shared" si="11"/>
        <v>0</v>
      </c>
      <c r="H16" s="116">
        <v>0</v>
      </c>
      <c r="I16" s="116">
        <v>0</v>
      </c>
      <c r="J16" s="116">
        <v>0</v>
      </c>
      <c r="K16" s="116">
        <v>0</v>
      </c>
      <c r="L16" s="116">
        <v>0</v>
      </c>
      <c r="M16" s="116">
        <v>0</v>
      </c>
      <c r="N16" s="116">
        <v>0</v>
      </c>
      <c r="O16" s="116">
        <f t="shared" si="12"/>
        <v>0</v>
      </c>
      <c r="P16" s="149">
        <f t="shared" si="13"/>
        <v>0</v>
      </c>
      <c r="Q16" s="116">
        <v>0</v>
      </c>
      <c r="R16" s="116">
        <f t="shared" si="14"/>
        <v>0</v>
      </c>
      <c r="S16" s="116">
        <f t="shared" si="15"/>
        <v>0</v>
      </c>
      <c r="T16" s="116">
        <f t="shared" si="15"/>
        <v>0</v>
      </c>
      <c r="U16" s="116">
        <v>0</v>
      </c>
      <c r="V16" s="116">
        <f t="shared" si="16"/>
        <v>0</v>
      </c>
      <c r="W16" s="116">
        <f t="shared" si="17"/>
        <v>0</v>
      </c>
      <c r="X16" s="116">
        <f t="shared" si="18"/>
        <v>0</v>
      </c>
    </row>
    <row r="17" spans="1:24" ht="36" x14ac:dyDescent="0.2">
      <c r="A17" s="6" t="s">
        <v>30</v>
      </c>
      <c r="B17" s="8" t="s">
        <v>242</v>
      </c>
      <c r="C17" s="8"/>
      <c r="D17" s="8"/>
      <c r="E17" s="8" t="s">
        <v>109</v>
      </c>
      <c r="F17" s="9">
        <v>0</v>
      </c>
      <c r="G17" s="9">
        <f t="shared" si="11"/>
        <v>0</v>
      </c>
      <c r="H17" s="9">
        <v>6950.33</v>
      </c>
      <c r="I17" s="9"/>
      <c r="J17" s="9">
        <f t="shared" ref="J17:J27" si="19">I17+H17</f>
        <v>6950.33</v>
      </c>
      <c r="K17" s="9">
        <f t="shared" ref="K17:K27" si="20">F17+I17</f>
        <v>0</v>
      </c>
      <c r="L17" s="9">
        <f t="shared" ref="L17:L27" si="21">G17+H17</f>
        <v>6950.33</v>
      </c>
      <c r="M17" s="9">
        <v>0</v>
      </c>
      <c r="N17" s="9">
        <f>M17+H17</f>
        <v>6950.33</v>
      </c>
      <c r="O17" s="9">
        <f>M17-I17</f>
        <v>0</v>
      </c>
      <c r="P17" s="45">
        <f>N17-L17</f>
        <v>0</v>
      </c>
      <c r="Q17" s="9">
        <v>0</v>
      </c>
      <c r="R17" s="9">
        <f>H17+Q17</f>
        <v>6950.33</v>
      </c>
      <c r="S17" s="9">
        <f t="shared" si="15"/>
        <v>0</v>
      </c>
      <c r="T17" s="9">
        <f t="shared" si="15"/>
        <v>0</v>
      </c>
      <c r="U17" s="9">
        <v>0</v>
      </c>
      <c r="V17" s="9">
        <f>J17+U17</f>
        <v>6950.33</v>
      </c>
      <c r="W17" s="9">
        <f t="shared" si="17"/>
        <v>0</v>
      </c>
      <c r="X17" s="9">
        <f t="shared" si="18"/>
        <v>0</v>
      </c>
    </row>
    <row r="18" spans="1:24" ht="36" x14ac:dyDescent="0.2">
      <c r="A18" s="115" t="s">
        <v>31</v>
      </c>
      <c r="B18" s="115" t="s">
        <v>249</v>
      </c>
      <c r="C18" s="115"/>
      <c r="D18" s="115"/>
      <c r="E18" s="115" t="s">
        <v>110</v>
      </c>
      <c r="F18" s="116">
        <v>0</v>
      </c>
      <c r="G18" s="116">
        <f t="shared" si="11"/>
        <v>0</v>
      </c>
      <c r="H18" s="116">
        <v>0</v>
      </c>
      <c r="I18" s="116">
        <v>0</v>
      </c>
      <c r="J18" s="116">
        <v>0</v>
      </c>
      <c r="K18" s="116">
        <v>0</v>
      </c>
      <c r="L18" s="116">
        <v>0</v>
      </c>
      <c r="M18" s="116">
        <v>0</v>
      </c>
      <c r="N18" s="116">
        <v>0</v>
      </c>
      <c r="O18" s="116">
        <f t="shared" si="12"/>
        <v>0</v>
      </c>
      <c r="P18" s="149">
        <f t="shared" si="13"/>
        <v>0</v>
      </c>
      <c r="Q18" s="116">
        <v>0</v>
      </c>
      <c r="R18" s="116">
        <f t="shared" si="14"/>
        <v>0</v>
      </c>
      <c r="S18" s="116">
        <f t="shared" si="15"/>
        <v>0</v>
      </c>
      <c r="T18" s="116">
        <f t="shared" si="15"/>
        <v>0</v>
      </c>
      <c r="U18" s="116">
        <v>0</v>
      </c>
      <c r="V18" s="116">
        <f t="shared" si="16"/>
        <v>0</v>
      </c>
      <c r="W18" s="116">
        <f t="shared" si="17"/>
        <v>0</v>
      </c>
      <c r="X18" s="116">
        <f t="shared" si="18"/>
        <v>0</v>
      </c>
    </row>
    <row r="19" spans="1:24" ht="36" x14ac:dyDescent="0.2">
      <c r="A19" s="115" t="s">
        <v>32</v>
      </c>
      <c r="B19" s="115" t="s">
        <v>250</v>
      </c>
      <c r="C19" s="115"/>
      <c r="D19" s="115"/>
      <c r="E19" s="115" t="s">
        <v>111</v>
      </c>
      <c r="F19" s="116">
        <v>0</v>
      </c>
      <c r="G19" s="116">
        <f t="shared" si="11"/>
        <v>0</v>
      </c>
      <c r="H19" s="116">
        <v>0</v>
      </c>
      <c r="I19" s="116"/>
      <c r="J19" s="116">
        <f t="shared" si="19"/>
        <v>0</v>
      </c>
      <c r="K19" s="116">
        <f t="shared" si="20"/>
        <v>0</v>
      </c>
      <c r="L19" s="116">
        <f t="shared" si="21"/>
        <v>0</v>
      </c>
      <c r="M19" s="116">
        <v>0</v>
      </c>
      <c r="N19" s="116">
        <v>0</v>
      </c>
      <c r="O19" s="116">
        <f t="shared" si="12"/>
        <v>0</v>
      </c>
      <c r="P19" s="149">
        <f t="shared" si="13"/>
        <v>0</v>
      </c>
      <c r="Q19" s="116">
        <v>0</v>
      </c>
      <c r="R19" s="116">
        <f t="shared" si="14"/>
        <v>0</v>
      </c>
      <c r="S19" s="116">
        <f t="shared" si="15"/>
        <v>0</v>
      </c>
      <c r="T19" s="116">
        <f t="shared" si="15"/>
        <v>0</v>
      </c>
      <c r="U19" s="116">
        <v>0</v>
      </c>
      <c r="V19" s="116">
        <f t="shared" si="16"/>
        <v>0</v>
      </c>
      <c r="W19" s="116">
        <f t="shared" si="17"/>
        <v>0</v>
      </c>
      <c r="X19" s="116">
        <f t="shared" si="18"/>
        <v>0</v>
      </c>
    </row>
    <row r="20" spans="1:24" ht="36" x14ac:dyDescent="0.2">
      <c r="A20" s="115" t="s">
        <v>33</v>
      </c>
      <c r="B20" s="115" t="s">
        <v>251</v>
      </c>
      <c r="C20" s="115"/>
      <c r="D20" s="115"/>
      <c r="E20" s="115" t="s">
        <v>112</v>
      </c>
      <c r="F20" s="116">
        <v>0</v>
      </c>
      <c r="G20" s="116">
        <f t="shared" si="11"/>
        <v>0</v>
      </c>
      <c r="H20" s="116">
        <v>0</v>
      </c>
      <c r="I20" s="116"/>
      <c r="J20" s="116">
        <f t="shared" si="19"/>
        <v>0</v>
      </c>
      <c r="K20" s="116">
        <f t="shared" si="20"/>
        <v>0</v>
      </c>
      <c r="L20" s="116">
        <f t="shared" si="21"/>
        <v>0</v>
      </c>
      <c r="M20" s="116">
        <v>0</v>
      </c>
      <c r="N20" s="116">
        <v>0</v>
      </c>
      <c r="O20" s="116">
        <f t="shared" si="12"/>
        <v>0</v>
      </c>
      <c r="P20" s="149">
        <f t="shared" si="13"/>
        <v>0</v>
      </c>
      <c r="Q20" s="116">
        <v>0</v>
      </c>
      <c r="R20" s="116">
        <f t="shared" si="14"/>
        <v>0</v>
      </c>
      <c r="S20" s="116">
        <f t="shared" si="15"/>
        <v>0</v>
      </c>
      <c r="T20" s="116">
        <f t="shared" si="15"/>
        <v>0</v>
      </c>
      <c r="U20" s="116">
        <v>0</v>
      </c>
      <c r="V20" s="116">
        <f t="shared" si="16"/>
        <v>0</v>
      </c>
      <c r="W20" s="116">
        <f t="shared" si="17"/>
        <v>0</v>
      </c>
      <c r="X20" s="116">
        <f t="shared" si="18"/>
        <v>0</v>
      </c>
    </row>
    <row r="21" spans="1:24" x14ac:dyDescent="0.2">
      <c r="A21" s="115" t="s">
        <v>73</v>
      </c>
      <c r="B21" s="115" t="s">
        <v>60</v>
      </c>
      <c r="C21" s="115">
        <v>5149652</v>
      </c>
      <c r="D21" s="115"/>
      <c r="E21" s="115" t="s">
        <v>106</v>
      </c>
      <c r="F21" s="116">
        <v>0</v>
      </c>
      <c r="G21" s="116">
        <f t="shared" si="11"/>
        <v>0</v>
      </c>
      <c r="H21" s="116">
        <v>0</v>
      </c>
      <c r="I21" s="116"/>
      <c r="J21" s="116">
        <f t="shared" si="19"/>
        <v>0</v>
      </c>
      <c r="K21" s="116">
        <f t="shared" si="20"/>
        <v>0</v>
      </c>
      <c r="L21" s="116">
        <f t="shared" si="21"/>
        <v>0</v>
      </c>
      <c r="M21" s="116">
        <v>0</v>
      </c>
      <c r="N21" s="116">
        <v>0</v>
      </c>
      <c r="O21" s="116">
        <f t="shared" si="12"/>
        <v>0</v>
      </c>
      <c r="P21" s="149">
        <f t="shared" si="13"/>
        <v>0</v>
      </c>
      <c r="Q21" s="116">
        <v>0</v>
      </c>
      <c r="R21" s="116">
        <f t="shared" si="14"/>
        <v>0</v>
      </c>
      <c r="S21" s="116">
        <f t="shared" si="15"/>
        <v>0</v>
      </c>
      <c r="T21" s="116">
        <f t="shared" si="15"/>
        <v>0</v>
      </c>
      <c r="U21" s="116">
        <v>0</v>
      </c>
      <c r="V21" s="116">
        <f t="shared" si="16"/>
        <v>0</v>
      </c>
      <c r="W21" s="116">
        <f t="shared" si="17"/>
        <v>0</v>
      </c>
      <c r="X21" s="116">
        <f t="shared" si="18"/>
        <v>0</v>
      </c>
    </row>
    <row r="22" spans="1:24" x14ac:dyDescent="0.2">
      <c r="A22" s="115" t="s">
        <v>74</v>
      </c>
      <c r="B22" s="115" t="s">
        <v>61</v>
      </c>
      <c r="C22" s="115">
        <v>5149653</v>
      </c>
      <c r="D22" s="115"/>
      <c r="E22" s="115" t="s">
        <v>107</v>
      </c>
      <c r="F22" s="116">
        <v>0</v>
      </c>
      <c r="G22" s="116">
        <f t="shared" si="11"/>
        <v>0</v>
      </c>
      <c r="H22" s="116">
        <v>0</v>
      </c>
      <c r="I22" s="116"/>
      <c r="J22" s="116">
        <f t="shared" si="19"/>
        <v>0</v>
      </c>
      <c r="K22" s="116">
        <f t="shared" si="20"/>
        <v>0</v>
      </c>
      <c r="L22" s="116">
        <f t="shared" si="21"/>
        <v>0</v>
      </c>
      <c r="M22" s="116">
        <v>0</v>
      </c>
      <c r="N22" s="116">
        <v>0</v>
      </c>
      <c r="O22" s="116">
        <f t="shared" si="12"/>
        <v>0</v>
      </c>
      <c r="P22" s="149">
        <f t="shared" si="13"/>
        <v>0</v>
      </c>
      <c r="Q22" s="116">
        <v>0</v>
      </c>
      <c r="R22" s="116">
        <f t="shared" si="14"/>
        <v>0</v>
      </c>
      <c r="S22" s="116">
        <f t="shared" si="15"/>
        <v>0</v>
      </c>
      <c r="T22" s="116">
        <f t="shared" si="15"/>
        <v>0</v>
      </c>
      <c r="U22" s="116">
        <v>0</v>
      </c>
      <c r="V22" s="116">
        <f t="shared" si="16"/>
        <v>0</v>
      </c>
      <c r="W22" s="116">
        <f t="shared" si="17"/>
        <v>0</v>
      </c>
      <c r="X22" s="116">
        <f t="shared" si="18"/>
        <v>0</v>
      </c>
    </row>
    <row r="23" spans="1:24" x14ac:dyDescent="0.2">
      <c r="A23" s="115" t="s">
        <v>75</v>
      </c>
      <c r="B23" s="115" t="s">
        <v>62</v>
      </c>
      <c r="C23" s="115">
        <v>5149654</v>
      </c>
      <c r="D23" s="115"/>
      <c r="E23" s="115" t="s">
        <v>108</v>
      </c>
      <c r="F23" s="116">
        <v>0</v>
      </c>
      <c r="G23" s="116">
        <f t="shared" si="11"/>
        <v>0</v>
      </c>
      <c r="H23" s="116">
        <v>0</v>
      </c>
      <c r="I23" s="116"/>
      <c r="J23" s="116">
        <f t="shared" si="19"/>
        <v>0</v>
      </c>
      <c r="K23" s="116">
        <f t="shared" si="20"/>
        <v>0</v>
      </c>
      <c r="L23" s="116">
        <f t="shared" si="21"/>
        <v>0</v>
      </c>
      <c r="M23" s="116">
        <v>0</v>
      </c>
      <c r="N23" s="116">
        <v>0</v>
      </c>
      <c r="O23" s="116">
        <f t="shared" si="12"/>
        <v>0</v>
      </c>
      <c r="P23" s="149">
        <f t="shared" si="13"/>
        <v>0</v>
      </c>
      <c r="Q23" s="116">
        <v>0</v>
      </c>
      <c r="R23" s="116">
        <f t="shared" si="14"/>
        <v>0</v>
      </c>
      <c r="S23" s="116">
        <f t="shared" si="15"/>
        <v>0</v>
      </c>
      <c r="T23" s="116">
        <f t="shared" si="15"/>
        <v>0</v>
      </c>
      <c r="U23" s="116">
        <v>0</v>
      </c>
      <c r="V23" s="116">
        <f t="shared" si="16"/>
        <v>0</v>
      </c>
      <c r="W23" s="116">
        <f t="shared" si="17"/>
        <v>0</v>
      </c>
      <c r="X23" s="116">
        <f t="shared" si="18"/>
        <v>0</v>
      </c>
    </row>
    <row r="24" spans="1:24" x14ac:dyDescent="0.2">
      <c r="A24" s="115" t="s">
        <v>76</v>
      </c>
      <c r="B24" s="115" t="s">
        <v>63</v>
      </c>
      <c r="C24" s="115">
        <v>5149655</v>
      </c>
      <c r="D24" s="115"/>
      <c r="E24" s="115" t="s">
        <v>109</v>
      </c>
      <c r="F24" s="116">
        <v>0</v>
      </c>
      <c r="G24" s="116">
        <f t="shared" si="11"/>
        <v>0</v>
      </c>
      <c r="H24" s="120">
        <v>0.01</v>
      </c>
      <c r="I24" s="116"/>
      <c r="J24" s="120">
        <f t="shared" si="19"/>
        <v>0.01</v>
      </c>
      <c r="K24" s="120">
        <f t="shared" si="20"/>
        <v>0</v>
      </c>
      <c r="L24" s="120">
        <f t="shared" si="21"/>
        <v>0.01</v>
      </c>
      <c r="M24" s="120">
        <v>0</v>
      </c>
      <c r="N24" s="120">
        <f>M24+H24</f>
        <v>0.01</v>
      </c>
      <c r="O24" s="120">
        <f>M24-K24</f>
        <v>0</v>
      </c>
      <c r="P24" s="151">
        <f>N24-L24</f>
        <v>0</v>
      </c>
      <c r="Q24" s="120">
        <v>0</v>
      </c>
      <c r="R24" s="116">
        <f t="shared" si="14"/>
        <v>0.01</v>
      </c>
      <c r="S24" s="116">
        <f t="shared" si="15"/>
        <v>0</v>
      </c>
      <c r="T24" s="116">
        <f t="shared" si="15"/>
        <v>0</v>
      </c>
      <c r="U24" s="120">
        <v>0</v>
      </c>
      <c r="V24" s="116">
        <f t="shared" si="16"/>
        <v>0.01</v>
      </c>
      <c r="W24" s="116">
        <f t="shared" si="17"/>
        <v>0</v>
      </c>
      <c r="X24" s="116">
        <f t="shared" si="18"/>
        <v>0</v>
      </c>
    </row>
    <row r="25" spans="1:24" x14ac:dyDescent="0.2">
      <c r="A25" s="115" t="s">
        <v>77</v>
      </c>
      <c r="B25" s="115" t="s">
        <v>64</v>
      </c>
      <c r="C25" s="115">
        <v>5149656</v>
      </c>
      <c r="D25" s="115"/>
      <c r="E25" s="115" t="s">
        <v>110</v>
      </c>
      <c r="F25" s="116">
        <v>0</v>
      </c>
      <c r="G25" s="116">
        <f t="shared" si="11"/>
        <v>0</v>
      </c>
      <c r="H25" s="116">
        <v>0</v>
      </c>
      <c r="I25" s="116"/>
      <c r="J25" s="116">
        <f t="shared" si="19"/>
        <v>0</v>
      </c>
      <c r="K25" s="116">
        <f t="shared" si="20"/>
        <v>0</v>
      </c>
      <c r="L25" s="116">
        <f t="shared" si="21"/>
        <v>0</v>
      </c>
      <c r="M25" s="116">
        <v>0</v>
      </c>
      <c r="N25" s="116">
        <v>0</v>
      </c>
      <c r="O25" s="116">
        <f t="shared" si="12"/>
        <v>0</v>
      </c>
      <c r="P25" s="149">
        <f t="shared" si="13"/>
        <v>0</v>
      </c>
      <c r="Q25" s="116">
        <v>0</v>
      </c>
      <c r="R25" s="116">
        <f t="shared" si="14"/>
        <v>0</v>
      </c>
      <c r="S25" s="116">
        <f t="shared" si="15"/>
        <v>0</v>
      </c>
      <c r="T25" s="116">
        <f t="shared" si="15"/>
        <v>0</v>
      </c>
      <c r="U25" s="116">
        <v>0</v>
      </c>
      <c r="V25" s="116">
        <f t="shared" si="16"/>
        <v>0</v>
      </c>
      <c r="W25" s="116">
        <f t="shared" si="17"/>
        <v>0</v>
      </c>
      <c r="X25" s="116">
        <f t="shared" si="18"/>
        <v>0</v>
      </c>
    </row>
    <row r="26" spans="1:24" x14ac:dyDescent="0.2">
      <c r="A26" s="115" t="s">
        <v>78</v>
      </c>
      <c r="B26" s="115" t="s">
        <v>65</v>
      </c>
      <c r="C26" s="115">
        <v>5149657</v>
      </c>
      <c r="D26" s="115"/>
      <c r="E26" s="115" t="s">
        <v>111</v>
      </c>
      <c r="F26" s="116">
        <v>0</v>
      </c>
      <c r="G26" s="116">
        <f t="shared" si="11"/>
        <v>0</v>
      </c>
      <c r="H26" s="116">
        <v>0</v>
      </c>
      <c r="I26" s="116"/>
      <c r="J26" s="116">
        <f t="shared" si="19"/>
        <v>0</v>
      </c>
      <c r="K26" s="116">
        <f t="shared" si="20"/>
        <v>0</v>
      </c>
      <c r="L26" s="116">
        <f t="shared" si="21"/>
        <v>0</v>
      </c>
      <c r="M26" s="116">
        <v>0</v>
      </c>
      <c r="N26" s="116">
        <v>0</v>
      </c>
      <c r="O26" s="116">
        <f t="shared" si="12"/>
        <v>0</v>
      </c>
      <c r="P26" s="149">
        <f t="shared" si="13"/>
        <v>0</v>
      </c>
      <c r="Q26" s="116">
        <v>0</v>
      </c>
      <c r="R26" s="116">
        <f t="shared" si="14"/>
        <v>0</v>
      </c>
      <c r="S26" s="116">
        <f t="shared" si="15"/>
        <v>0</v>
      </c>
      <c r="T26" s="116">
        <f t="shared" si="15"/>
        <v>0</v>
      </c>
      <c r="U26" s="116">
        <v>0</v>
      </c>
      <c r="V26" s="116">
        <f t="shared" si="16"/>
        <v>0</v>
      </c>
      <c r="W26" s="116">
        <f t="shared" si="17"/>
        <v>0</v>
      </c>
      <c r="X26" s="116">
        <f t="shared" si="18"/>
        <v>0</v>
      </c>
    </row>
    <row r="27" spans="1:24" x14ac:dyDescent="0.2">
      <c r="A27" s="115" t="s">
        <v>79</v>
      </c>
      <c r="B27" s="115" t="s">
        <v>66</v>
      </c>
      <c r="C27" s="115">
        <v>5149658</v>
      </c>
      <c r="D27" s="115"/>
      <c r="E27" s="115" t="s">
        <v>112</v>
      </c>
      <c r="F27" s="116">
        <v>0</v>
      </c>
      <c r="G27" s="116">
        <f t="shared" si="11"/>
        <v>0</v>
      </c>
      <c r="H27" s="116">
        <v>0</v>
      </c>
      <c r="I27" s="116"/>
      <c r="J27" s="116">
        <f t="shared" si="19"/>
        <v>0</v>
      </c>
      <c r="K27" s="116">
        <f t="shared" si="20"/>
        <v>0</v>
      </c>
      <c r="L27" s="116">
        <f t="shared" si="21"/>
        <v>0</v>
      </c>
      <c r="M27" s="116">
        <v>0</v>
      </c>
      <c r="N27" s="116">
        <v>0</v>
      </c>
      <c r="O27" s="116">
        <f t="shared" si="12"/>
        <v>0</v>
      </c>
      <c r="P27" s="149">
        <f t="shared" si="13"/>
        <v>0</v>
      </c>
      <c r="Q27" s="116">
        <v>0</v>
      </c>
      <c r="R27" s="116">
        <f t="shared" si="14"/>
        <v>0</v>
      </c>
      <c r="S27" s="116">
        <f t="shared" si="15"/>
        <v>0</v>
      </c>
      <c r="T27" s="116">
        <f t="shared" si="15"/>
        <v>0</v>
      </c>
      <c r="U27" s="116">
        <v>0</v>
      </c>
      <c r="V27" s="116">
        <f t="shared" si="16"/>
        <v>0</v>
      </c>
      <c r="W27" s="116">
        <f t="shared" si="17"/>
        <v>0</v>
      </c>
      <c r="X27" s="116">
        <f t="shared" si="18"/>
        <v>0</v>
      </c>
    </row>
    <row r="28" spans="1:24" s="81" customFormat="1" x14ac:dyDescent="0.2">
      <c r="A28" s="13" t="s">
        <v>26</v>
      </c>
      <c r="B28" s="13"/>
      <c r="C28" s="13"/>
      <c r="D28" s="13"/>
      <c r="E28" s="13"/>
      <c r="F28" s="14">
        <f>SUM(F14:F27)</f>
        <v>0</v>
      </c>
      <c r="G28" s="14">
        <f>SUM(G14:G27)</f>
        <v>0</v>
      </c>
      <c r="H28" s="71">
        <f>SUM(H14:H27)</f>
        <v>6950.34</v>
      </c>
      <c r="I28" s="14">
        <f>SUM(I14:I27)</f>
        <v>0</v>
      </c>
      <c r="J28" s="71">
        <f t="shared" ref="J28" si="22">F28+H28</f>
        <v>6950.34</v>
      </c>
      <c r="K28" s="14">
        <f>F28+I28</f>
        <v>0</v>
      </c>
      <c r="L28" s="14">
        <f t="shared" ref="L28:T28" si="23">SUM(L14:L27)</f>
        <v>6950.34</v>
      </c>
      <c r="M28" s="14">
        <f t="shared" si="23"/>
        <v>0</v>
      </c>
      <c r="N28" s="71">
        <f t="shared" si="23"/>
        <v>6950.34</v>
      </c>
      <c r="O28" s="14">
        <f t="shared" si="23"/>
        <v>0</v>
      </c>
      <c r="P28" s="150">
        <f t="shared" si="23"/>
        <v>0</v>
      </c>
      <c r="Q28" s="14">
        <f t="shared" si="23"/>
        <v>0</v>
      </c>
      <c r="R28" s="14">
        <f t="shared" si="23"/>
        <v>6950.34</v>
      </c>
      <c r="S28" s="14">
        <f t="shared" si="23"/>
        <v>0</v>
      </c>
      <c r="T28" s="14">
        <f t="shared" si="23"/>
        <v>0</v>
      </c>
      <c r="U28" s="14">
        <f t="shared" ref="U28:X28" si="24">SUM(U14:U27)</f>
        <v>0</v>
      </c>
      <c r="V28" s="14">
        <f t="shared" si="24"/>
        <v>6950.34</v>
      </c>
      <c r="W28" s="14">
        <f t="shared" si="24"/>
        <v>0</v>
      </c>
      <c r="X28" s="14">
        <f t="shared" si="24"/>
        <v>0</v>
      </c>
    </row>
    <row r="29" spans="1:24" ht="18" customHeight="1" x14ac:dyDescent="0.2">
      <c r="A29" s="249" t="s">
        <v>2</v>
      </c>
      <c r="B29" s="250"/>
      <c r="C29" s="16"/>
      <c r="D29" s="16"/>
      <c r="E29" s="16"/>
      <c r="F29" s="16"/>
      <c r="G29" s="16"/>
      <c r="H29" s="16"/>
      <c r="I29" s="16"/>
      <c r="J29" s="16"/>
      <c r="K29" s="16"/>
      <c r="L29" s="16"/>
      <c r="M29" s="16"/>
      <c r="N29" s="16"/>
      <c r="O29" s="16"/>
      <c r="P29" s="184"/>
      <c r="Q29" s="16"/>
      <c r="R29" s="16"/>
      <c r="S29" s="16"/>
      <c r="T29" s="16"/>
      <c r="U29" s="16"/>
      <c r="V29" s="16"/>
      <c r="W29" s="16"/>
      <c r="X29" s="16"/>
    </row>
    <row r="30" spans="1:24"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49">
        <f>K30+L30</f>
        <v>0</v>
      </c>
      <c r="Q30" s="116">
        <v>0</v>
      </c>
      <c r="R30" s="116">
        <f>H30+Q30</f>
        <v>0</v>
      </c>
      <c r="S30" s="116">
        <f>Q30-M30</f>
        <v>0</v>
      </c>
      <c r="T30" s="116">
        <f>R30-N30</f>
        <v>0</v>
      </c>
      <c r="U30" s="116">
        <v>0</v>
      </c>
      <c r="V30" s="116">
        <f>L30+U30</f>
        <v>0</v>
      </c>
      <c r="W30" s="116">
        <f>U30-Q30</f>
        <v>0</v>
      </c>
      <c r="X30" s="116">
        <f>V30-R30</f>
        <v>0</v>
      </c>
    </row>
    <row r="31" spans="1:24" ht="24" x14ac:dyDescent="0.2">
      <c r="A31" s="115" t="s">
        <v>3</v>
      </c>
      <c r="B31" s="115" t="s">
        <v>56</v>
      </c>
      <c r="C31" s="115"/>
      <c r="D31" s="115"/>
      <c r="E31" s="115" t="s">
        <v>114</v>
      </c>
      <c r="F31" s="116">
        <v>0</v>
      </c>
      <c r="G31" s="116">
        <f t="shared" ref="G31:G33" si="25">F31</f>
        <v>0</v>
      </c>
      <c r="H31" s="116">
        <v>0</v>
      </c>
      <c r="I31" s="116"/>
      <c r="J31" s="116">
        <f t="shared" ref="J31:J33" si="26">I31+H31</f>
        <v>0</v>
      </c>
      <c r="K31" s="116">
        <f t="shared" ref="K31:K33" si="27">F31+I31</f>
        <v>0</v>
      </c>
      <c r="L31" s="116">
        <f t="shared" ref="L31:L33" si="28">G31+H31</f>
        <v>0</v>
      </c>
      <c r="M31" s="116">
        <v>0</v>
      </c>
      <c r="N31" s="116">
        <v>0</v>
      </c>
      <c r="O31" s="116">
        <f t="shared" ref="O31:O33" si="29">J31+M31</f>
        <v>0</v>
      </c>
      <c r="P31" s="149">
        <f t="shared" ref="P31:P33" si="30">K31+L31</f>
        <v>0</v>
      </c>
      <c r="Q31" s="116">
        <v>0</v>
      </c>
      <c r="R31" s="116">
        <f t="shared" ref="R31:R33" si="31">H31+Q31</f>
        <v>0</v>
      </c>
      <c r="S31" s="116">
        <f t="shared" ref="S31:T33" si="32">Q31-M31</f>
        <v>0</v>
      </c>
      <c r="T31" s="116">
        <f t="shared" si="32"/>
        <v>0</v>
      </c>
      <c r="U31" s="116">
        <v>0</v>
      </c>
      <c r="V31" s="116">
        <f t="shared" ref="V31:V33" si="33">L31+U31</f>
        <v>0</v>
      </c>
      <c r="W31" s="116">
        <f t="shared" ref="W31:W33" si="34">U31-Q31</f>
        <v>0</v>
      </c>
      <c r="X31" s="116">
        <f t="shared" ref="X31:X33" si="35">V31-R31</f>
        <v>0</v>
      </c>
    </row>
    <row r="32" spans="1:24" ht="36" x14ac:dyDescent="0.2">
      <c r="A32" s="115" t="s">
        <v>4</v>
      </c>
      <c r="B32" s="115" t="s">
        <v>67</v>
      </c>
      <c r="C32" s="115"/>
      <c r="D32" s="115"/>
      <c r="E32" s="115" t="s">
        <v>115</v>
      </c>
      <c r="F32" s="116">
        <v>0</v>
      </c>
      <c r="G32" s="116">
        <f t="shared" si="25"/>
        <v>0</v>
      </c>
      <c r="H32" s="116">
        <v>0</v>
      </c>
      <c r="I32" s="116"/>
      <c r="J32" s="116">
        <f t="shared" si="26"/>
        <v>0</v>
      </c>
      <c r="K32" s="116">
        <f t="shared" si="27"/>
        <v>0</v>
      </c>
      <c r="L32" s="116">
        <f t="shared" si="28"/>
        <v>0</v>
      </c>
      <c r="M32" s="116">
        <v>0</v>
      </c>
      <c r="N32" s="116">
        <v>0</v>
      </c>
      <c r="O32" s="116">
        <f t="shared" si="29"/>
        <v>0</v>
      </c>
      <c r="P32" s="149">
        <f t="shared" si="30"/>
        <v>0</v>
      </c>
      <c r="Q32" s="116">
        <v>0</v>
      </c>
      <c r="R32" s="116">
        <f t="shared" si="31"/>
        <v>0</v>
      </c>
      <c r="S32" s="116">
        <f t="shared" si="32"/>
        <v>0</v>
      </c>
      <c r="T32" s="116">
        <f t="shared" si="32"/>
        <v>0</v>
      </c>
      <c r="U32" s="116">
        <v>0</v>
      </c>
      <c r="V32" s="116">
        <f t="shared" si="33"/>
        <v>0</v>
      </c>
      <c r="W32" s="116">
        <f t="shared" si="34"/>
        <v>0</v>
      </c>
      <c r="X32" s="116">
        <f t="shared" si="35"/>
        <v>0</v>
      </c>
    </row>
    <row r="33" spans="1:24" ht="24" x14ac:dyDescent="0.2">
      <c r="A33" s="115" t="s">
        <v>5</v>
      </c>
      <c r="B33" s="115" t="s">
        <v>68</v>
      </c>
      <c r="C33" s="115"/>
      <c r="D33" s="115"/>
      <c r="E33" s="115" t="s">
        <v>116</v>
      </c>
      <c r="F33" s="116">
        <v>0</v>
      </c>
      <c r="G33" s="116">
        <f t="shared" si="25"/>
        <v>0</v>
      </c>
      <c r="H33" s="116">
        <v>0</v>
      </c>
      <c r="I33" s="116"/>
      <c r="J33" s="116">
        <f t="shared" si="26"/>
        <v>0</v>
      </c>
      <c r="K33" s="116">
        <f t="shared" si="27"/>
        <v>0</v>
      </c>
      <c r="L33" s="116">
        <f t="shared" si="28"/>
        <v>0</v>
      </c>
      <c r="M33" s="116">
        <v>0</v>
      </c>
      <c r="N33" s="116">
        <v>0</v>
      </c>
      <c r="O33" s="116">
        <f t="shared" si="29"/>
        <v>0</v>
      </c>
      <c r="P33" s="149">
        <f t="shared" si="30"/>
        <v>0</v>
      </c>
      <c r="Q33" s="116">
        <v>0</v>
      </c>
      <c r="R33" s="116">
        <f t="shared" si="31"/>
        <v>0</v>
      </c>
      <c r="S33" s="116">
        <f t="shared" si="32"/>
        <v>0</v>
      </c>
      <c r="T33" s="116">
        <f t="shared" si="32"/>
        <v>0</v>
      </c>
      <c r="U33" s="116">
        <v>0</v>
      </c>
      <c r="V33" s="116">
        <f t="shared" si="33"/>
        <v>0</v>
      </c>
      <c r="W33" s="116">
        <f t="shared" si="34"/>
        <v>0</v>
      </c>
      <c r="X33" s="116">
        <f t="shared" si="35"/>
        <v>0</v>
      </c>
    </row>
    <row r="34" spans="1:24"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50">
        <f t="shared" ref="P34:X34" si="36">SUM(P30:P33)</f>
        <v>0</v>
      </c>
      <c r="Q34" s="14">
        <f t="shared" si="36"/>
        <v>0</v>
      </c>
      <c r="R34" s="14">
        <f t="shared" si="36"/>
        <v>0</v>
      </c>
      <c r="S34" s="14">
        <f t="shared" si="36"/>
        <v>0</v>
      </c>
      <c r="T34" s="14">
        <f t="shared" si="36"/>
        <v>0</v>
      </c>
      <c r="U34" s="14">
        <f t="shared" si="36"/>
        <v>0</v>
      </c>
      <c r="V34" s="14">
        <f t="shared" si="36"/>
        <v>0</v>
      </c>
      <c r="W34" s="14">
        <f t="shared" si="36"/>
        <v>0</v>
      </c>
      <c r="X34" s="14">
        <f t="shared" si="36"/>
        <v>0</v>
      </c>
    </row>
    <row r="35" spans="1:24" ht="18" customHeight="1" x14ac:dyDescent="0.2">
      <c r="A35" s="249" t="s">
        <v>48</v>
      </c>
      <c r="B35" s="250"/>
      <c r="C35" s="16"/>
      <c r="D35" s="16"/>
      <c r="E35" s="16"/>
      <c r="F35" s="16"/>
      <c r="G35" s="16"/>
      <c r="H35" s="16"/>
      <c r="I35" s="16"/>
      <c r="J35" s="16"/>
      <c r="K35" s="16"/>
      <c r="L35" s="16"/>
      <c r="M35" s="16"/>
      <c r="N35" s="16"/>
      <c r="O35" s="16"/>
      <c r="P35" s="184"/>
      <c r="Q35" s="16"/>
      <c r="R35" s="16"/>
      <c r="S35" s="16"/>
      <c r="T35" s="16"/>
      <c r="U35" s="16"/>
      <c r="V35" s="16"/>
      <c r="W35" s="16"/>
      <c r="X35" s="16"/>
    </row>
    <row r="36" spans="1:24"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49">
        <f>K36+L36</f>
        <v>0</v>
      </c>
      <c r="Q36" s="116">
        <v>0</v>
      </c>
      <c r="R36" s="116">
        <f>H36+Q36</f>
        <v>0</v>
      </c>
      <c r="S36" s="116">
        <f>Q36-M36</f>
        <v>0</v>
      </c>
      <c r="T36" s="116">
        <f>R36-N36</f>
        <v>0</v>
      </c>
      <c r="U36" s="116">
        <v>0</v>
      </c>
      <c r="V36" s="116">
        <f>L36+U36</f>
        <v>0</v>
      </c>
      <c r="W36" s="116">
        <f>U36-Q36</f>
        <v>0</v>
      </c>
      <c r="X36" s="116">
        <f>V36-R36</f>
        <v>0</v>
      </c>
    </row>
    <row r="37" spans="1:24" s="81" customFormat="1" x14ac:dyDescent="0.2">
      <c r="A37" s="13" t="s">
        <v>49</v>
      </c>
      <c r="B37" s="13"/>
      <c r="C37" s="13"/>
      <c r="D37" s="13"/>
      <c r="E37" s="13"/>
      <c r="F37" s="14">
        <f>SUM(F36:F36)</f>
        <v>0</v>
      </c>
      <c r="G37" s="14">
        <f>SUM(G36:G36)</f>
        <v>0</v>
      </c>
      <c r="H37" s="71">
        <f>SUM(H36)</f>
        <v>0</v>
      </c>
      <c r="I37" s="14">
        <f>SUM(I36)</f>
        <v>0</v>
      </c>
      <c r="J37" s="71">
        <f t="shared" ref="J37" si="37">I37+H37</f>
        <v>0</v>
      </c>
      <c r="K37" s="14">
        <f>SUM(K36:K36)</f>
        <v>0</v>
      </c>
      <c r="L37" s="14">
        <f>SUM(L36)</f>
        <v>0</v>
      </c>
      <c r="M37" s="14">
        <f>SUM(M36)</f>
        <v>0</v>
      </c>
      <c r="N37" s="71">
        <f t="shared" ref="N37" si="38">M37+L37</f>
        <v>0</v>
      </c>
      <c r="O37" s="14">
        <f>SUM(O36:O36)</f>
        <v>0</v>
      </c>
      <c r="P37" s="150">
        <f t="shared" ref="P37:X37" si="39">SUM(P36)</f>
        <v>0</v>
      </c>
      <c r="Q37" s="14">
        <f t="shared" si="39"/>
        <v>0</v>
      </c>
      <c r="R37" s="14">
        <f t="shared" si="39"/>
        <v>0</v>
      </c>
      <c r="S37" s="14">
        <f t="shared" si="39"/>
        <v>0</v>
      </c>
      <c r="T37" s="14">
        <f t="shared" si="39"/>
        <v>0</v>
      </c>
      <c r="U37" s="14">
        <f t="shared" si="39"/>
        <v>0</v>
      </c>
      <c r="V37" s="14">
        <f t="shared" si="39"/>
        <v>0</v>
      </c>
      <c r="W37" s="14">
        <f t="shared" si="39"/>
        <v>0</v>
      </c>
      <c r="X37" s="14">
        <f t="shared" si="39"/>
        <v>0</v>
      </c>
    </row>
    <row r="38" spans="1:24" ht="18" customHeight="1" x14ac:dyDescent="0.2">
      <c r="A38" s="235" t="s">
        <v>45</v>
      </c>
      <c r="B38" s="236"/>
      <c r="C38" s="7"/>
      <c r="D38" s="7"/>
      <c r="E38" s="7"/>
      <c r="F38" s="7"/>
      <c r="G38" s="7"/>
      <c r="H38" s="7"/>
      <c r="I38" s="7"/>
      <c r="J38" s="7"/>
      <c r="K38" s="7"/>
      <c r="L38" s="7"/>
      <c r="M38" s="7"/>
      <c r="N38" s="7"/>
      <c r="O38" s="7"/>
      <c r="P38" s="152"/>
      <c r="Q38" s="7"/>
      <c r="R38" s="7"/>
      <c r="S38" s="7"/>
      <c r="T38" s="7"/>
      <c r="U38" s="7"/>
      <c r="V38" s="7"/>
      <c r="W38" s="7"/>
      <c r="X38" s="7"/>
    </row>
    <row r="39" spans="1:24"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45">
        <f>K39+L39</f>
        <v>0</v>
      </c>
      <c r="Q39" s="9">
        <v>0</v>
      </c>
      <c r="R39" s="9">
        <f>H39+Q39</f>
        <v>0</v>
      </c>
      <c r="S39" s="9">
        <f>Q39-M39</f>
        <v>0</v>
      </c>
      <c r="T39" s="9">
        <f>R39-N39</f>
        <v>0</v>
      </c>
      <c r="U39" s="9">
        <v>0</v>
      </c>
      <c r="V39" s="9">
        <f>L39+U39</f>
        <v>0</v>
      </c>
      <c r="W39" s="9">
        <f>U39-Q39</f>
        <v>0</v>
      </c>
      <c r="X39" s="9">
        <f>V39-R39</f>
        <v>0</v>
      </c>
    </row>
    <row r="40" spans="1:24"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45">
        <f>K40+L40</f>
        <v>0</v>
      </c>
      <c r="Q40" s="9">
        <v>0</v>
      </c>
      <c r="R40" s="9">
        <f>H40+Q40</f>
        <v>0</v>
      </c>
      <c r="S40" s="9">
        <f>Q40-M40</f>
        <v>0</v>
      </c>
      <c r="T40" s="9">
        <f>R40-N40</f>
        <v>0</v>
      </c>
      <c r="U40" s="9">
        <v>0</v>
      </c>
      <c r="V40" s="9">
        <f>L40+U40</f>
        <v>0</v>
      </c>
      <c r="W40" s="9">
        <f>U40-Q40</f>
        <v>0</v>
      </c>
      <c r="X40" s="9">
        <f>V40-R40</f>
        <v>0</v>
      </c>
    </row>
    <row r="41" spans="1:24" s="81" customFormat="1" x14ac:dyDescent="0.2">
      <c r="A41" s="18" t="s">
        <v>44</v>
      </c>
      <c r="B41" s="19"/>
      <c r="C41" s="19"/>
      <c r="D41" s="19"/>
      <c r="E41" s="18"/>
      <c r="F41" s="20">
        <f t="shared" ref="F41:G41" si="40">SUM(F39:F40)</f>
        <v>0</v>
      </c>
      <c r="G41" s="20">
        <f t="shared" si="40"/>
        <v>0</v>
      </c>
      <c r="H41" s="72">
        <f>SUM(H39:H40)</f>
        <v>0</v>
      </c>
      <c r="I41" s="113">
        <f>SUM(I39:I40)</f>
        <v>0</v>
      </c>
      <c r="J41" s="72">
        <f>F41+I41</f>
        <v>0</v>
      </c>
      <c r="K41" s="20">
        <f>F41+I41</f>
        <v>0</v>
      </c>
      <c r="L41" s="20">
        <f t="shared" ref="L41" si="41">SUM(L39:L40)</f>
        <v>0</v>
      </c>
      <c r="M41" s="113">
        <f>SUM(M39:M40)</f>
        <v>0</v>
      </c>
      <c r="N41" s="72">
        <f>J41+M41</f>
        <v>0</v>
      </c>
      <c r="O41" s="20">
        <f>J41+M41</f>
        <v>0</v>
      </c>
      <c r="P41" s="113">
        <f t="shared" ref="P41" si="42">SUM(P39:P40)</f>
        <v>0</v>
      </c>
      <c r="Q41" s="20">
        <f t="shared" ref="Q41:X41" si="43">SUM(Q39:Q40)</f>
        <v>0</v>
      </c>
      <c r="R41" s="20">
        <f t="shared" si="43"/>
        <v>0</v>
      </c>
      <c r="S41" s="20">
        <f t="shared" si="43"/>
        <v>0</v>
      </c>
      <c r="T41" s="20">
        <f t="shared" si="43"/>
        <v>0</v>
      </c>
      <c r="U41" s="20">
        <f t="shared" si="43"/>
        <v>0</v>
      </c>
      <c r="V41" s="20">
        <f t="shared" si="43"/>
        <v>0</v>
      </c>
      <c r="W41" s="20">
        <f t="shared" si="43"/>
        <v>0</v>
      </c>
      <c r="X41" s="20">
        <f t="shared" si="43"/>
        <v>0</v>
      </c>
    </row>
    <row r="42" spans="1:24" s="81" customFormat="1" ht="18.75" customHeight="1" x14ac:dyDescent="0.2">
      <c r="A42" s="235" t="s">
        <v>93</v>
      </c>
      <c r="B42" s="236"/>
      <c r="C42" s="21"/>
      <c r="D42" s="21"/>
      <c r="E42" s="22"/>
      <c r="F42" s="23"/>
      <c r="G42" s="23"/>
      <c r="H42" s="23"/>
      <c r="I42" s="23"/>
      <c r="J42" s="23"/>
      <c r="K42" s="23"/>
      <c r="L42" s="23"/>
      <c r="M42" s="23"/>
      <c r="N42" s="23"/>
      <c r="O42" s="23"/>
      <c r="P42" s="177"/>
      <c r="Q42" s="23"/>
      <c r="R42" s="23"/>
      <c r="S42" s="23"/>
      <c r="T42" s="23"/>
      <c r="U42" s="23"/>
      <c r="V42" s="23"/>
      <c r="W42" s="23"/>
      <c r="X42" s="23"/>
    </row>
    <row r="43" spans="1:24"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45">
        <f>N43-L43</f>
        <v>0</v>
      </c>
      <c r="Q43" s="9">
        <v>200000</v>
      </c>
      <c r="R43" s="9">
        <f>H43+Q43</f>
        <v>200000</v>
      </c>
      <c r="S43" s="9">
        <f>Q43-M43</f>
        <v>0</v>
      </c>
      <c r="T43" s="9">
        <f>R43-N43</f>
        <v>0</v>
      </c>
      <c r="U43" s="9">
        <v>200000</v>
      </c>
      <c r="V43" s="9">
        <f>H43+U43</f>
        <v>200000</v>
      </c>
      <c r="W43" s="9">
        <f>U43-Q43</f>
        <v>0</v>
      </c>
      <c r="X43" s="9">
        <f>V43-R43</f>
        <v>0</v>
      </c>
    </row>
    <row r="44" spans="1:24" s="81" customFormat="1" x14ac:dyDescent="0.2">
      <c r="A44" s="251" t="s">
        <v>96</v>
      </c>
      <c r="B44" s="252"/>
      <c r="C44" s="24"/>
      <c r="D44" s="24"/>
      <c r="E44" s="25"/>
      <c r="F44" s="26">
        <f>SUM(F43)</f>
        <v>200000</v>
      </c>
      <c r="G44" s="26">
        <f t="shared" ref="G44" si="44">SUM(G43)</f>
        <v>200000</v>
      </c>
      <c r="H44" s="26">
        <f>SUM(H43)</f>
        <v>0</v>
      </c>
      <c r="I44" s="26">
        <f>SUM(I43)</f>
        <v>0</v>
      </c>
      <c r="J44" s="26">
        <f>I44+H44</f>
        <v>0</v>
      </c>
      <c r="K44" s="26">
        <f>SUM(K43)</f>
        <v>200000</v>
      </c>
      <c r="L44" s="26">
        <f t="shared" ref="L44" si="45">SUM(L43)</f>
        <v>200000</v>
      </c>
      <c r="M44" s="26">
        <f>SUM(M43)</f>
        <v>200000</v>
      </c>
      <c r="N44" s="26">
        <f>H44+M44</f>
        <v>200000</v>
      </c>
      <c r="O44" s="26">
        <f>SUM(O43)</f>
        <v>0</v>
      </c>
      <c r="P44" s="153">
        <f t="shared" ref="P44" si="46">SUM(P43)</f>
        <v>0</v>
      </c>
      <c r="Q44" s="153">
        <v>200000</v>
      </c>
      <c r="R44" s="153">
        <f>H44+Q44</f>
        <v>200000</v>
      </c>
      <c r="S44" s="153">
        <f>SUM(S43)</f>
        <v>0</v>
      </c>
      <c r="T44" s="26">
        <f>SUM(T43)</f>
        <v>0</v>
      </c>
      <c r="U44" s="153">
        <f>SUM(U43)</f>
        <v>200000</v>
      </c>
      <c r="V44" s="153">
        <f>H44+U44</f>
        <v>200000</v>
      </c>
      <c r="W44" s="153">
        <f>SUM(W43)</f>
        <v>0</v>
      </c>
      <c r="X44" s="26">
        <f>SUM(X43)</f>
        <v>0</v>
      </c>
    </row>
    <row r="45" spans="1:24" s="81" customFormat="1" x14ac:dyDescent="0.2">
      <c r="A45" s="235" t="s">
        <v>89</v>
      </c>
      <c r="B45" s="236"/>
      <c r="C45" s="21"/>
      <c r="D45" s="21"/>
      <c r="E45" s="7"/>
      <c r="F45" s="23"/>
      <c r="G45" s="23"/>
      <c r="H45" s="23"/>
      <c r="I45" s="23"/>
      <c r="J45" s="23"/>
      <c r="K45" s="23"/>
      <c r="L45" s="23"/>
      <c r="M45" s="23"/>
      <c r="N45" s="23"/>
      <c r="O45" s="23"/>
      <c r="P45" s="177"/>
      <c r="Q45" s="23"/>
      <c r="R45" s="23"/>
      <c r="S45" s="23"/>
      <c r="T45" s="23"/>
      <c r="U45" s="23"/>
      <c r="V45" s="23"/>
      <c r="W45" s="23"/>
      <c r="X45" s="23"/>
    </row>
    <row r="46" spans="1:24"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45">
        <f>N46-L46</f>
        <v>0</v>
      </c>
      <c r="Q46" s="9">
        <v>1800000</v>
      </c>
      <c r="R46" s="9">
        <f>H46+Q46</f>
        <v>1805952</v>
      </c>
      <c r="S46" s="9">
        <f>Q46-M46</f>
        <v>0</v>
      </c>
      <c r="T46" s="9">
        <f>R46-N46</f>
        <v>0</v>
      </c>
      <c r="U46" s="9">
        <v>1800000</v>
      </c>
      <c r="V46" s="9">
        <f>H46+U46</f>
        <v>1805952</v>
      </c>
      <c r="W46" s="9">
        <f>U46-Q46</f>
        <v>0</v>
      </c>
      <c r="X46" s="9">
        <f>V46-R46</f>
        <v>0</v>
      </c>
    </row>
    <row r="47" spans="1:24" s="81" customFormat="1" x14ac:dyDescent="0.2">
      <c r="A47" s="253" t="s">
        <v>92</v>
      </c>
      <c r="B47" s="254"/>
      <c r="C47" s="27"/>
      <c r="D47" s="27"/>
      <c r="E47" s="28"/>
      <c r="F47" s="29">
        <f>SUM(F46)</f>
        <v>1800000</v>
      </c>
      <c r="G47" s="29">
        <f t="shared" ref="G47" si="47">SUM(G46)</f>
        <v>1800000</v>
      </c>
      <c r="H47" s="29">
        <f>SUM(H46)</f>
        <v>5952</v>
      </c>
      <c r="I47" s="29">
        <f>SUM(I46)</f>
        <v>0</v>
      </c>
      <c r="J47" s="73">
        <f>I47+H47</f>
        <v>5952</v>
      </c>
      <c r="K47" s="29">
        <f>SUM(K46)</f>
        <v>1800000</v>
      </c>
      <c r="L47" s="29">
        <f t="shared" ref="L47" si="48">SUM(L46)</f>
        <v>1805952</v>
      </c>
      <c r="M47" s="29">
        <f>SUM(M46)</f>
        <v>1800000</v>
      </c>
      <c r="N47" s="29">
        <f>H47+M47</f>
        <v>1805952</v>
      </c>
      <c r="O47" s="29">
        <f>SUM(O46)</f>
        <v>0</v>
      </c>
      <c r="P47" s="154">
        <f t="shared" ref="P47" si="49">SUM(P46)</f>
        <v>0</v>
      </c>
      <c r="Q47" s="29">
        <f t="shared" ref="Q47:X47" si="50">SUM(Q46)</f>
        <v>1800000</v>
      </c>
      <c r="R47" s="29">
        <f t="shared" si="50"/>
        <v>1805952</v>
      </c>
      <c r="S47" s="29">
        <f t="shared" si="50"/>
        <v>0</v>
      </c>
      <c r="T47" s="29">
        <f t="shared" si="50"/>
        <v>0</v>
      </c>
      <c r="U47" s="29">
        <f t="shared" si="50"/>
        <v>1800000</v>
      </c>
      <c r="V47" s="29">
        <f>SUM(V46)</f>
        <v>1805952</v>
      </c>
      <c r="W47" s="29">
        <f t="shared" si="50"/>
        <v>0</v>
      </c>
      <c r="X47" s="29">
        <f t="shared" si="50"/>
        <v>0</v>
      </c>
    </row>
    <row r="48" spans="1:24" s="81" customFormat="1" ht="18.75" customHeight="1" x14ac:dyDescent="0.2">
      <c r="A48" s="235" t="s">
        <v>87</v>
      </c>
      <c r="B48" s="236"/>
      <c r="C48" s="21"/>
      <c r="D48" s="21"/>
      <c r="E48" s="22"/>
      <c r="F48" s="229"/>
      <c r="G48" s="230"/>
      <c r="H48" s="177"/>
      <c r="I48" s="23"/>
      <c r="J48" s="9"/>
      <c r="K48" s="9"/>
      <c r="L48" s="9"/>
      <c r="M48" s="23"/>
      <c r="N48" s="9"/>
      <c r="O48" s="9"/>
      <c r="P48" s="45"/>
      <c r="Q48" s="9"/>
      <c r="R48" s="9"/>
      <c r="S48" s="9"/>
      <c r="T48" s="9"/>
      <c r="U48" s="9"/>
      <c r="V48" s="9"/>
      <c r="W48" s="9"/>
      <c r="X48" s="9"/>
    </row>
    <row r="49" spans="1:24" s="80" customFormat="1" x14ac:dyDescent="0.2">
      <c r="A49" s="106" t="s">
        <v>41</v>
      </c>
      <c r="B49" s="107" t="s">
        <v>42</v>
      </c>
      <c r="C49" s="108">
        <v>5002952</v>
      </c>
      <c r="D49" s="108"/>
      <c r="E49" s="99" t="s">
        <v>122</v>
      </c>
      <c r="F49" s="101">
        <v>0</v>
      </c>
      <c r="G49" s="101">
        <f>F49</f>
        <v>0</v>
      </c>
      <c r="H49" s="101">
        <v>0</v>
      </c>
      <c r="I49" s="101">
        <v>0</v>
      </c>
      <c r="J49" s="101">
        <v>0</v>
      </c>
      <c r="K49" s="101">
        <v>0</v>
      </c>
      <c r="L49" s="101">
        <v>0</v>
      </c>
      <c r="M49" s="101">
        <v>0</v>
      </c>
      <c r="N49" s="101">
        <v>0</v>
      </c>
      <c r="O49" s="101">
        <f>J49+M49</f>
        <v>0</v>
      </c>
      <c r="P49" s="155">
        <f>K49+L49</f>
        <v>0</v>
      </c>
      <c r="Q49" s="101">
        <v>0</v>
      </c>
      <c r="R49" s="101">
        <f>H49+Q49</f>
        <v>0</v>
      </c>
      <c r="S49" s="101">
        <f>Q49-M49</f>
        <v>0</v>
      </c>
      <c r="T49" s="101">
        <f>R49-N49</f>
        <v>0</v>
      </c>
      <c r="U49" s="101">
        <v>0</v>
      </c>
      <c r="V49" s="101">
        <f>L49+U49</f>
        <v>0</v>
      </c>
      <c r="W49" s="101">
        <f>U49-Q49</f>
        <v>0</v>
      </c>
      <c r="X49" s="101">
        <f>V49-R49</f>
        <v>0</v>
      </c>
    </row>
    <row r="50" spans="1:24" s="80" customFormat="1" ht="36" x14ac:dyDescent="0.2">
      <c r="A50" s="30" t="s">
        <v>0</v>
      </c>
      <c r="B50" s="31" t="s">
        <v>50</v>
      </c>
      <c r="C50" s="31"/>
      <c r="D50" s="31"/>
      <c r="E50" s="7" t="s">
        <v>123</v>
      </c>
      <c r="F50" s="9">
        <v>27514</v>
      </c>
      <c r="G50" s="9">
        <f t="shared" ref="G50:G52" si="51">F50</f>
        <v>27514</v>
      </c>
      <c r="H50" s="9">
        <v>0</v>
      </c>
      <c r="I50" s="9"/>
      <c r="J50" s="9">
        <f t="shared" ref="J50:J53" si="52">I50+H50</f>
        <v>0</v>
      </c>
      <c r="K50" s="9">
        <f t="shared" ref="K50:K53" si="53">F50+I50</f>
        <v>27514</v>
      </c>
      <c r="L50" s="9">
        <f t="shared" ref="L50:L53" si="54">G50+H50</f>
        <v>27514</v>
      </c>
      <c r="M50" s="9">
        <v>53562.86</v>
      </c>
      <c r="N50" s="9">
        <f>H50+M50</f>
        <v>53562.86</v>
      </c>
      <c r="O50" s="9">
        <f>M50-K50</f>
        <v>26048.86</v>
      </c>
      <c r="P50" s="45">
        <f>N50-L50</f>
        <v>26048.86</v>
      </c>
      <c r="Q50" s="9">
        <v>53562.86</v>
      </c>
      <c r="R50" s="9">
        <f t="shared" ref="R50:R53" si="55">H50+Q50</f>
        <v>53562.86</v>
      </c>
      <c r="S50" s="9">
        <f t="shared" ref="S50:T54" si="56">Q50-M50</f>
        <v>0</v>
      </c>
      <c r="T50" s="9">
        <f t="shared" si="56"/>
        <v>0</v>
      </c>
      <c r="U50" s="9">
        <v>53562.86</v>
      </c>
      <c r="V50" s="9">
        <f>H50+U50</f>
        <v>53562.86</v>
      </c>
      <c r="W50" s="9">
        <f t="shared" ref="W50:W53" si="57">U50-Q50</f>
        <v>0</v>
      </c>
      <c r="X50" s="9">
        <f t="shared" ref="X50:X54" si="58">V50-R50</f>
        <v>0</v>
      </c>
    </row>
    <row r="51" spans="1:24" s="80" customFormat="1" ht="24" x14ac:dyDescent="0.2">
      <c r="A51" s="30" t="s">
        <v>82</v>
      </c>
      <c r="B51" s="31" t="s">
        <v>83</v>
      </c>
      <c r="C51" s="32">
        <v>5053859</v>
      </c>
      <c r="D51" s="32"/>
      <c r="E51" s="7" t="s">
        <v>124</v>
      </c>
      <c r="F51" s="9">
        <v>4300000</v>
      </c>
      <c r="G51" s="9">
        <f t="shared" si="51"/>
        <v>4300000</v>
      </c>
      <c r="H51" s="9">
        <v>62604.53</v>
      </c>
      <c r="I51" s="9"/>
      <c r="J51" s="9">
        <f t="shared" si="52"/>
        <v>62604.53</v>
      </c>
      <c r="K51" s="9">
        <f t="shared" si="53"/>
        <v>4300000</v>
      </c>
      <c r="L51" s="9">
        <f t="shared" si="54"/>
        <v>4362604.53</v>
      </c>
      <c r="M51" s="9">
        <v>1284769.1399999999</v>
      </c>
      <c r="N51" s="9">
        <f t="shared" ref="N51:N53" si="59">H51+M51</f>
        <v>1347373.67</v>
      </c>
      <c r="O51" s="9">
        <f t="shared" ref="O51:P53" si="60">M51-K51</f>
        <v>-3015230.8600000003</v>
      </c>
      <c r="P51" s="45">
        <f t="shared" si="60"/>
        <v>-3015230.8600000003</v>
      </c>
      <c r="Q51" s="9">
        <v>1284769.1399999999</v>
      </c>
      <c r="R51" s="9">
        <f t="shared" si="55"/>
        <v>1347373.67</v>
      </c>
      <c r="S51" s="9">
        <f t="shared" si="56"/>
        <v>0</v>
      </c>
      <c r="T51" s="9">
        <f t="shared" si="56"/>
        <v>0</v>
      </c>
      <c r="U51" s="9">
        <v>1284769.1399999999</v>
      </c>
      <c r="V51" s="9">
        <f t="shared" ref="V51:V53" si="61">H51+U51</f>
        <v>1347373.67</v>
      </c>
      <c r="W51" s="9">
        <f t="shared" si="57"/>
        <v>0</v>
      </c>
      <c r="X51" s="9">
        <f t="shared" si="58"/>
        <v>0</v>
      </c>
    </row>
    <row r="52" spans="1:24" s="80" customFormat="1" ht="24" x14ac:dyDescent="0.2">
      <c r="A52" s="30" t="s">
        <v>138</v>
      </c>
      <c r="B52" s="31" t="s">
        <v>139</v>
      </c>
      <c r="C52" s="31"/>
      <c r="D52" s="31"/>
      <c r="E52" s="7" t="s">
        <v>140</v>
      </c>
      <c r="F52" s="9">
        <v>598996.9</v>
      </c>
      <c r="G52" s="9">
        <f t="shared" si="51"/>
        <v>598996.9</v>
      </c>
      <c r="H52" s="9">
        <v>0</v>
      </c>
      <c r="I52" s="9"/>
      <c r="J52" s="9">
        <f t="shared" si="52"/>
        <v>0</v>
      </c>
      <c r="K52" s="9">
        <f t="shared" si="53"/>
        <v>598996.9</v>
      </c>
      <c r="L52" s="9">
        <f t="shared" si="54"/>
        <v>598996.9</v>
      </c>
      <c r="M52" s="9">
        <v>1353638.49</v>
      </c>
      <c r="N52" s="9">
        <f t="shared" si="59"/>
        <v>1353638.49</v>
      </c>
      <c r="O52" s="9">
        <f t="shared" si="60"/>
        <v>754641.59</v>
      </c>
      <c r="P52" s="45">
        <f t="shared" si="60"/>
        <v>754641.59</v>
      </c>
      <c r="Q52" s="9">
        <v>1353638.49</v>
      </c>
      <c r="R52" s="9">
        <f t="shared" si="55"/>
        <v>1353638.49</v>
      </c>
      <c r="S52" s="9">
        <f t="shared" si="56"/>
        <v>0</v>
      </c>
      <c r="T52" s="9">
        <f t="shared" si="56"/>
        <v>0</v>
      </c>
      <c r="U52" s="9">
        <v>1353638.49</v>
      </c>
      <c r="V52" s="9">
        <f t="shared" si="61"/>
        <v>1353638.49</v>
      </c>
      <c r="W52" s="9">
        <f t="shared" si="57"/>
        <v>0</v>
      </c>
      <c r="X52" s="9">
        <f t="shared" si="58"/>
        <v>0</v>
      </c>
    </row>
    <row r="53" spans="1:24" s="80" customFormat="1" ht="24" x14ac:dyDescent="0.2">
      <c r="A53" s="30" t="s">
        <v>192</v>
      </c>
      <c r="B53" s="33" t="s">
        <v>193</v>
      </c>
      <c r="C53" s="31"/>
      <c r="D53" s="31"/>
      <c r="E53" s="7" t="s">
        <v>194</v>
      </c>
      <c r="F53" s="9">
        <v>200000</v>
      </c>
      <c r="G53" s="9">
        <v>200000</v>
      </c>
      <c r="H53" s="9">
        <v>0</v>
      </c>
      <c r="I53" s="9"/>
      <c r="J53" s="9">
        <f t="shared" si="52"/>
        <v>0</v>
      </c>
      <c r="K53" s="9">
        <f t="shared" si="53"/>
        <v>200000</v>
      </c>
      <c r="L53" s="9">
        <f t="shared" si="54"/>
        <v>200000</v>
      </c>
      <c r="M53" s="9">
        <v>200000</v>
      </c>
      <c r="N53" s="9">
        <f t="shared" si="59"/>
        <v>200000</v>
      </c>
      <c r="O53" s="9">
        <f t="shared" si="60"/>
        <v>0</v>
      </c>
      <c r="P53" s="45">
        <f t="shared" si="60"/>
        <v>0</v>
      </c>
      <c r="Q53" s="9">
        <v>200000</v>
      </c>
      <c r="R53" s="9">
        <f t="shared" si="55"/>
        <v>200000</v>
      </c>
      <c r="S53" s="9">
        <f t="shared" si="56"/>
        <v>0</v>
      </c>
      <c r="T53" s="9">
        <f t="shared" si="56"/>
        <v>0</v>
      </c>
      <c r="U53" s="9">
        <v>200000</v>
      </c>
      <c r="V53" s="9">
        <f t="shared" si="61"/>
        <v>200000</v>
      </c>
      <c r="W53" s="9">
        <f t="shared" si="57"/>
        <v>0</v>
      </c>
      <c r="X53" s="9">
        <f t="shared" si="58"/>
        <v>0</v>
      </c>
    </row>
    <row r="54" spans="1:24"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62">SUM(L50:L53)</f>
        <v>5189115.4300000006</v>
      </c>
      <c r="M54" s="36">
        <f>SUM(M50:M53)</f>
        <v>2891970.49</v>
      </c>
      <c r="N54" s="74">
        <f>SUM(N50:N53)</f>
        <v>2954575.02</v>
      </c>
      <c r="O54" s="36">
        <f>SUM(O50:O53)</f>
        <v>-2234540.4100000006</v>
      </c>
      <c r="P54" s="156">
        <f>SUM(P50:P53)</f>
        <v>-2234540.4100000006</v>
      </c>
      <c r="Q54" s="36">
        <f>SUM(Q49:Q53)</f>
        <v>2891970.49</v>
      </c>
      <c r="R54" s="36">
        <f>SUM(R49:R53)</f>
        <v>2954575.02</v>
      </c>
      <c r="S54" s="36">
        <f>SUM(S49:S53)</f>
        <v>0</v>
      </c>
      <c r="T54" s="36">
        <f t="shared" si="56"/>
        <v>0</v>
      </c>
      <c r="U54" s="36">
        <f>SUM(U49:U53)</f>
        <v>2891970.49</v>
      </c>
      <c r="V54" s="36">
        <f>SUM(V49:V53)</f>
        <v>2954575.02</v>
      </c>
      <c r="W54" s="36">
        <f>SUM(W49:W53)</f>
        <v>0</v>
      </c>
      <c r="X54" s="36">
        <f t="shared" si="58"/>
        <v>0</v>
      </c>
    </row>
    <row r="55" spans="1:24" s="81" customFormat="1" ht="18.75" customHeight="1" x14ac:dyDescent="0.2">
      <c r="A55" s="235" t="s">
        <v>88</v>
      </c>
      <c r="B55" s="236"/>
      <c r="C55" s="21"/>
      <c r="D55" s="21"/>
      <c r="E55" s="7"/>
      <c r="F55" s="229"/>
      <c r="G55" s="230"/>
      <c r="H55" s="23"/>
      <c r="I55" s="23"/>
      <c r="J55" s="9"/>
      <c r="K55" s="9"/>
      <c r="L55" s="9"/>
      <c r="M55" s="23"/>
      <c r="N55" s="9"/>
      <c r="O55" s="9"/>
      <c r="P55" s="45"/>
      <c r="Q55" s="9"/>
      <c r="R55" s="9"/>
      <c r="S55" s="9"/>
      <c r="T55" s="9"/>
      <c r="U55" s="9"/>
      <c r="V55" s="9"/>
      <c r="W55" s="9"/>
      <c r="X55" s="9"/>
    </row>
    <row r="56" spans="1:24" s="81" customFormat="1" x14ac:dyDescent="0.2">
      <c r="A56" s="30" t="s">
        <v>53</v>
      </c>
      <c r="B56" s="31" t="s">
        <v>54</v>
      </c>
      <c r="C56" s="31"/>
      <c r="D56" s="31"/>
      <c r="E56" s="6" t="s">
        <v>125</v>
      </c>
      <c r="F56" s="17">
        <v>1900000</v>
      </c>
      <c r="G56" s="9">
        <f t="shared" ref="G56:G57" si="63">F56</f>
        <v>1900000</v>
      </c>
      <c r="H56" s="9">
        <v>0</v>
      </c>
      <c r="I56" s="9"/>
      <c r="J56" s="9">
        <f>I56+H56</f>
        <v>0</v>
      </c>
      <c r="K56" s="17">
        <f>F56+I56</f>
        <v>1900000</v>
      </c>
      <c r="L56" s="9">
        <f>G56+H56</f>
        <v>1900000</v>
      </c>
      <c r="M56" s="9">
        <v>1900000</v>
      </c>
      <c r="N56" s="9">
        <f>M56+H56</f>
        <v>1900000</v>
      </c>
      <c r="O56" s="17">
        <f>M56-K56</f>
        <v>0</v>
      </c>
      <c r="P56" s="45">
        <f>N56-L56</f>
        <v>0</v>
      </c>
      <c r="Q56" s="9">
        <v>1900000</v>
      </c>
      <c r="R56" s="9">
        <f>H56+Q56</f>
        <v>1900000</v>
      </c>
      <c r="S56" s="9">
        <f>Q56-M56</f>
        <v>0</v>
      </c>
      <c r="T56" s="9">
        <f>R56-N56</f>
        <v>0</v>
      </c>
      <c r="U56" s="9">
        <v>1900000</v>
      </c>
      <c r="V56" s="9">
        <f>H56+U56</f>
        <v>1900000</v>
      </c>
      <c r="W56" s="9">
        <f>U56-Q56</f>
        <v>0</v>
      </c>
      <c r="X56" s="9">
        <f>V56-R56</f>
        <v>0</v>
      </c>
    </row>
    <row r="57" spans="1:24" s="81" customFormat="1" ht="24" x14ac:dyDescent="0.2">
      <c r="A57" s="30" t="s">
        <v>19</v>
      </c>
      <c r="B57" s="31" t="s">
        <v>86</v>
      </c>
      <c r="C57" s="32">
        <v>5041341</v>
      </c>
      <c r="D57" s="32"/>
      <c r="E57" s="6" t="s">
        <v>126</v>
      </c>
      <c r="F57" s="9">
        <v>800000</v>
      </c>
      <c r="G57" s="9">
        <f t="shared" si="63"/>
        <v>800000</v>
      </c>
      <c r="H57" s="9">
        <v>0</v>
      </c>
      <c r="I57" s="9"/>
      <c r="J57" s="9">
        <f>I57+H57</f>
        <v>0</v>
      </c>
      <c r="K57" s="17">
        <f>F57+I57</f>
        <v>800000</v>
      </c>
      <c r="L57" s="9">
        <f>G57+H57</f>
        <v>800000</v>
      </c>
      <c r="M57" s="9">
        <v>800000</v>
      </c>
      <c r="N57" s="9">
        <f>M57+H57</f>
        <v>800000</v>
      </c>
      <c r="O57" s="17">
        <f>M57-K57</f>
        <v>0</v>
      </c>
      <c r="P57" s="45">
        <f>N57-L57</f>
        <v>0</v>
      </c>
      <c r="Q57" s="9">
        <v>0</v>
      </c>
      <c r="R57" s="9">
        <f>H57+Q57</f>
        <v>0</v>
      </c>
      <c r="S57" s="9">
        <f>Q57-M57</f>
        <v>-800000</v>
      </c>
      <c r="T57" s="9">
        <f>R57-N57</f>
        <v>-800000</v>
      </c>
      <c r="U57" s="9">
        <v>0</v>
      </c>
      <c r="V57" s="9">
        <f>H57+U57</f>
        <v>0</v>
      </c>
      <c r="W57" s="9">
        <f>U57-Q57</f>
        <v>0</v>
      </c>
      <c r="X57" s="9">
        <f>V57-R57</f>
        <v>0</v>
      </c>
    </row>
    <row r="58" spans="1:24" s="81" customFormat="1" x14ac:dyDescent="0.2">
      <c r="A58" s="259" t="s">
        <v>55</v>
      </c>
      <c r="B58" s="260"/>
      <c r="C58" s="137"/>
      <c r="D58" s="137"/>
      <c r="E58" s="137"/>
      <c r="F58" s="138">
        <f>SUM(F56:F57)</f>
        <v>2700000</v>
      </c>
      <c r="G58" s="138">
        <f t="shared" ref="G58" si="64">SUM(G56:G57)</f>
        <v>2700000</v>
      </c>
      <c r="H58" s="75">
        <f>SUM(H56:H57)</f>
        <v>0</v>
      </c>
      <c r="I58" s="75">
        <f>SUM(I56:I57)</f>
        <v>0</v>
      </c>
      <c r="J58" s="75">
        <f>I58+H58</f>
        <v>0</v>
      </c>
      <c r="K58" s="138">
        <f>SUM(K56:K57)</f>
        <v>2700000</v>
      </c>
      <c r="L58" s="138">
        <f t="shared" ref="L58" si="65">SUM(L56:L57)</f>
        <v>2700000</v>
      </c>
      <c r="M58" s="138">
        <f>SUM(M56:M57)</f>
        <v>2700000</v>
      </c>
      <c r="N58" s="138">
        <f>SUM(N56:N57)</f>
        <v>2700000</v>
      </c>
      <c r="O58" s="138">
        <f>SUM(O56:O57)</f>
        <v>0</v>
      </c>
      <c r="P58" s="157">
        <f t="shared" ref="P58" si="66">SUM(P56:P57)</f>
        <v>0</v>
      </c>
      <c r="Q58" s="38">
        <f t="shared" ref="Q58:X58" si="67">SUM(Q56:Q57)</f>
        <v>1900000</v>
      </c>
      <c r="R58" s="38">
        <f t="shared" si="67"/>
        <v>1900000</v>
      </c>
      <c r="S58" s="38">
        <f t="shared" si="67"/>
        <v>-800000</v>
      </c>
      <c r="T58" s="38">
        <f t="shared" si="67"/>
        <v>-800000</v>
      </c>
      <c r="U58" s="38">
        <f t="shared" si="67"/>
        <v>1900000</v>
      </c>
      <c r="V58" s="38">
        <f t="shared" si="67"/>
        <v>1900000</v>
      </c>
      <c r="W58" s="38">
        <f t="shared" si="67"/>
        <v>0</v>
      </c>
      <c r="X58" s="38">
        <f t="shared" si="67"/>
        <v>0</v>
      </c>
    </row>
    <row r="59" spans="1:24" s="81" customFormat="1" x14ac:dyDescent="0.2">
      <c r="A59" s="235" t="s">
        <v>268</v>
      </c>
      <c r="B59" s="236"/>
      <c r="C59" s="48"/>
      <c r="D59" s="48"/>
      <c r="E59" s="48"/>
      <c r="F59" s="141"/>
      <c r="G59" s="141"/>
      <c r="H59" s="141"/>
      <c r="I59" s="141"/>
      <c r="J59" s="141"/>
      <c r="K59" s="141"/>
      <c r="L59" s="141"/>
      <c r="M59" s="141"/>
      <c r="N59" s="141"/>
      <c r="O59" s="141"/>
      <c r="P59" s="158"/>
      <c r="Q59" s="141"/>
      <c r="R59" s="141"/>
      <c r="S59" s="141"/>
      <c r="T59" s="141"/>
      <c r="U59" s="141"/>
      <c r="V59" s="141"/>
      <c r="W59" s="141"/>
      <c r="X59" s="141"/>
    </row>
    <row r="60" spans="1:24" s="81" customFormat="1" ht="24" x14ac:dyDescent="0.2">
      <c r="A60" s="50" t="s">
        <v>272</v>
      </c>
      <c r="B60" s="31" t="s">
        <v>270</v>
      </c>
      <c r="C60" s="7">
        <v>6000080</v>
      </c>
      <c r="D60" s="22" t="s">
        <v>261</v>
      </c>
      <c r="E60" s="7" t="s">
        <v>271</v>
      </c>
      <c r="F60" s="9">
        <v>76889</v>
      </c>
      <c r="G60" s="9">
        <v>76889</v>
      </c>
      <c r="H60" s="9">
        <v>0</v>
      </c>
      <c r="I60" s="9"/>
      <c r="J60" s="9">
        <v>0</v>
      </c>
      <c r="K60" s="9">
        <v>0</v>
      </c>
      <c r="L60" s="9">
        <v>0</v>
      </c>
      <c r="M60" s="9">
        <v>0</v>
      </c>
      <c r="N60" s="9">
        <f>M60+H60</f>
        <v>0</v>
      </c>
      <c r="O60" s="9">
        <f>M60-K60</f>
        <v>0</v>
      </c>
      <c r="P60" s="45">
        <f>N60-L60</f>
        <v>0</v>
      </c>
      <c r="Q60" s="9">
        <v>76889</v>
      </c>
      <c r="R60" s="9">
        <f>H60+Q60</f>
        <v>76889</v>
      </c>
      <c r="S60" s="9">
        <f>Q60-M60</f>
        <v>76889</v>
      </c>
      <c r="T60" s="9">
        <f>R60-N60</f>
        <v>76889</v>
      </c>
      <c r="U60" s="9">
        <v>76889</v>
      </c>
      <c r="V60" s="9">
        <f>L60+U60</f>
        <v>76889</v>
      </c>
      <c r="W60" s="9">
        <f>U60-Q60</f>
        <v>0</v>
      </c>
      <c r="X60" s="9">
        <f>V60-R60</f>
        <v>0</v>
      </c>
    </row>
    <row r="61" spans="1:24" s="81" customFormat="1" x14ac:dyDescent="0.2">
      <c r="A61" s="140"/>
      <c r="B61" s="140"/>
      <c r="C61" s="48"/>
      <c r="D61" s="48"/>
      <c r="E61" s="48"/>
      <c r="F61" s="141"/>
      <c r="G61" s="141"/>
      <c r="H61" s="141"/>
      <c r="I61" s="141"/>
      <c r="J61" s="141"/>
      <c r="K61" s="141"/>
      <c r="L61" s="141"/>
      <c r="M61" s="141"/>
      <c r="N61" s="141"/>
      <c r="O61" s="141"/>
      <c r="P61" s="158"/>
      <c r="Q61" s="141"/>
      <c r="R61" s="141"/>
      <c r="S61" s="141"/>
      <c r="T61" s="141"/>
      <c r="U61" s="141"/>
      <c r="V61" s="141"/>
      <c r="W61" s="141"/>
      <c r="X61" s="141"/>
    </row>
    <row r="62" spans="1:24" s="81" customFormat="1" x14ac:dyDescent="0.2">
      <c r="A62" s="257" t="s">
        <v>269</v>
      </c>
      <c r="B62" s="258"/>
      <c r="C62" s="142"/>
      <c r="D62" s="142"/>
      <c r="E62" s="142"/>
      <c r="F62" s="143">
        <f>SUM(F60:F61)</f>
        <v>76889</v>
      </c>
      <c r="G62" s="143">
        <f t="shared" ref="G62" si="68">SUM(G60:G61)</f>
        <v>76889</v>
      </c>
      <c r="H62" s="144">
        <f>SUM(H60:H61)</f>
        <v>0</v>
      </c>
      <c r="I62" s="144">
        <f>SUM(I60:I61)</f>
        <v>0</v>
      </c>
      <c r="J62" s="144">
        <f>I62+H62</f>
        <v>0</v>
      </c>
      <c r="K62" s="143">
        <f>SUM(K60:K61)</f>
        <v>0</v>
      </c>
      <c r="L62" s="143">
        <f t="shared" ref="L62" si="69">SUM(L60:L61)</f>
        <v>0</v>
      </c>
      <c r="M62" s="143">
        <f>SUM(M60:M61)</f>
        <v>0</v>
      </c>
      <c r="N62" s="143">
        <f>SUM(N60:N61)</f>
        <v>0</v>
      </c>
      <c r="O62" s="143">
        <f>SUM(O60:O61)</f>
        <v>0</v>
      </c>
      <c r="P62" s="159">
        <f t="shared" ref="P62:T62" si="70">SUM(P60:P61)</f>
        <v>0</v>
      </c>
      <c r="Q62" s="159">
        <f t="shared" si="70"/>
        <v>76889</v>
      </c>
      <c r="R62" s="159">
        <f t="shared" si="70"/>
        <v>76889</v>
      </c>
      <c r="S62" s="159">
        <f t="shared" si="70"/>
        <v>76889</v>
      </c>
      <c r="T62" s="170">
        <f t="shared" si="70"/>
        <v>76889</v>
      </c>
      <c r="U62" s="159">
        <f t="shared" ref="U62:X62" si="71">SUM(U60:U61)</f>
        <v>76889</v>
      </c>
      <c r="V62" s="159">
        <f t="shared" si="71"/>
        <v>76889</v>
      </c>
      <c r="W62" s="159">
        <f t="shared" si="71"/>
        <v>0</v>
      </c>
      <c r="X62" s="170">
        <f t="shared" si="71"/>
        <v>0</v>
      </c>
    </row>
    <row r="63" spans="1:24" s="81" customFormat="1" ht="12.75" customHeight="1" x14ac:dyDescent="0.2">
      <c r="A63" s="261" t="s">
        <v>146</v>
      </c>
      <c r="B63" s="262"/>
      <c r="C63" s="262"/>
      <c r="D63" s="262"/>
      <c r="E63" s="262"/>
      <c r="F63" s="262"/>
      <c r="G63" s="263"/>
      <c r="H63" s="76"/>
      <c r="I63" s="76"/>
      <c r="J63" s="76"/>
      <c r="K63" s="76"/>
      <c r="L63" s="139"/>
      <c r="M63" s="76"/>
      <c r="N63" s="76"/>
      <c r="O63" s="76"/>
      <c r="P63" s="160"/>
      <c r="Q63" s="87"/>
      <c r="R63" s="87"/>
      <c r="S63" s="87"/>
      <c r="T63" s="87"/>
      <c r="U63" s="87"/>
      <c r="V63" s="87"/>
      <c r="W63" s="87"/>
      <c r="X63" s="87"/>
    </row>
    <row r="64" spans="1:24" s="81" customFormat="1" ht="24" x14ac:dyDescent="0.2">
      <c r="A64" s="31" t="s">
        <v>174</v>
      </c>
      <c r="B64" s="78" t="s">
        <v>147</v>
      </c>
      <c r="C64" s="7">
        <v>5149358</v>
      </c>
      <c r="D64" s="7"/>
      <c r="E64" s="121" t="s">
        <v>150</v>
      </c>
      <c r="F64" s="9">
        <v>0</v>
      </c>
      <c r="G64" s="9">
        <f>F64</f>
        <v>0</v>
      </c>
      <c r="H64" s="9">
        <v>0</v>
      </c>
      <c r="I64" s="9"/>
      <c r="J64" s="9">
        <f>I64+H64</f>
        <v>0</v>
      </c>
      <c r="K64" s="9">
        <f>F64+I64</f>
        <v>0</v>
      </c>
      <c r="L64" s="9">
        <f>G64+H64</f>
        <v>0</v>
      </c>
      <c r="M64" s="9">
        <v>0</v>
      </c>
      <c r="N64" s="9">
        <f>M64+H64</f>
        <v>0</v>
      </c>
      <c r="O64" s="9">
        <f>J64+M64</f>
        <v>0</v>
      </c>
      <c r="P64" s="9">
        <f>K64+L64</f>
        <v>0</v>
      </c>
      <c r="Q64" s="9">
        <v>0</v>
      </c>
      <c r="R64" s="9">
        <f>H64+Q64</f>
        <v>0</v>
      </c>
      <c r="S64" s="9">
        <f>Q64-M64</f>
        <v>0</v>
      </c>
      <c r="T64" s="9">
        <f>R64-N64</f>
        <v>0</v>
      </c>
      <c r="U64" s="9">
        <v>0</v>
      </c>
      <c r="V64" s="9">
        <f>L64+U64</f>
        <v>0</v>
      </c>
      <c r="W64" s="9">
        <f>U64-Q64</f>
        <v>0</v>
      </c>
      <c r="X64" s="9">
        <f>V64-R64</f>
        <v>0</v>
      </c>
    </row>
    <row r="65" spans="1:24" s="81" customFormat="1" ht="24" x14ac:dyDescent="0.2">
      <c r="A65" s="31" t="s">
        <v>175</v>
      </c>
      <c r="B65" s="78" t="s">
        <v>148</v>
      </c>
      <c r="C65" s="7">
        <v>5149359</v>
      </c>
      <c r="D65" s="7"/>
      <c r="E65" s="122" t="s">
        <v>151</v>
      </c>
      <c r="F65" s="9">
        <v>0</v>
      </c>
      <c r="G65" s="9">
        <f t="shared" ref="G65:G71" si="72">F65</f>
        <v>0</v>
      </c>
      <c r="H65" s="9">
        <v>0</v>
      </c>
      <c r="I65" s="9"/>
      <c r="J65" s="9">
        <f t="shared" ref="J65:J77" si="73">I65+H65</f>
        <v>0</v>
      </c>
      <c r="K65" s="9">
        <f t="shared" ref="K65:K77" si="74">F65+I65</f>
        <v>0</v>
      </c>
      <c r="L65" s="9">
        <f t="shared" ref="L65:L77" si="75">G65+H65</f>
        <v>0</v>
      </c>
      <c r="M65" s="9">
        <v>0</v>
      </c>
      <c r="N65" s="9">
        <f t="shared" ref="N65:N77" si="76">M65+H65</f>
        <v>0</v>
      </c>
      <c r="O65" s="9">
        <f t="shared" ref="O65:O66" si="77">J65+M65</f>
        <v>0</v>
      </c>
      <c r="P65" s="9">
        <f t="shared" ref="P65:P66" si="78">K65+L65</f>
        <v>0</v>
      </c>
      <c r="Q65" s="9">
        <v>0</v>
      </c>
      <c r="R65" s="9">
        <f t="shared" ref="R65:R77" si="79">H65+Q65</f>
        <v>0</v>
      </c>
      <c r="S65" s="9">
        <f t="shared" ref="S65:T78" si="80">Q65-M65</f>
        <v>0</v>
      </c>
      <c r="T65" s="9">
        <f t="shared" si="80"/>
        <v>0</v>
      </c>
      <c r="U65" s="9">
        <v>0</v>
      </c>
      <c r="V65" s="9">
        <f t="shared" ref="V65:V66" si="81">L65+U65</f>
        <v>0</v>
      </c>
      <c r="W65" s="9">
        <f t="shared" ref="W65:W77" si="82">U65-Q65</f>
        <v>0</v>
      </c>
      <c r="X65" s="9">
        <f t="shared" ref="X65:X78" si="83">V65-R65</f>
        <v>0</v>
      </c>
    </row>
    <row r="66" spans="1:24" s="81" customFormat="1" ht="24" x14ac:dyDescent="0.2">
      <c r="A66" s="31" t="s">
        <v>176</v>
      </c>
      <c r="B66" s="78" t="s">
        <v>149</v>
      </c>
      <c r="C66" s="7">
        <v>5149360</v>
      </c>
      <c r="D66" s="7"/>
      <c r="E66" s="123" t="s">
        <v>152</v>
      </c>
      <c r="F66" s="9">
        <v>0</v>
      </c>
      <c r="G66" s="9">
        <f t="shared" si="72"/>
        <v>0</v>
      </c>
      <c r="H66" s="9">
        <v>0</v>
      </c>
      <c r="I66" s="9"/>
      <c r="J66" s="9">
        <f t="shared" si="73"/>
        <v>0</v>
      </c>
      <c r="K66" s="9">
        <f t="shared" si="74"/>
        <v>0</v>
      </c>
      <c r="L66" s="9">
        <f t="shared" si="75"/>
        <v>0</v>
      </c>
      <c r="M66" s="9">
        <v>0</v>
      </c>
      <c r="N66" s="9">
        <f t="shared" si="76"/>
        <v>0</v>
      </c>
      <c r="O66" s="9">
        <f t="shared" si="77"/>
        <v>0</v>
      </c>
      <c r="P66" s="9">
        <f t="shared" si="78"/>
        <v>0</v>
      </c>
      <c r="Q66" s="9">
        <v>0</v>
      </c>
      <c r="R66" s="9">
        <f t="shared" si="79"/>
        <v>0</v>
      </c>
      <c r="S66" s="9">
        <f t="shared" si="80"/>
        <v>0</v>
      </c>
      <c r="T66" s="9">
        <f t="shared" si="80"/>
        <v>0</v>
      </c>
      <c r="U66" s="9">
        <v>0</v>
      </c>
      <c r="V66" s="9">
        <f t="shared" si="81"/>
        <v>0</v>
      </c>
      <c r="W66" s="9">
        <f t="shared" si="82"/>
        <v>0</v>
      </c>
      <c r="X66" s="9">
        <f t="shared" si="83"/>
        <v>0</v>
      </c>
    </row>
    <row r="67" spans="1:24" s="81" customFormat="1" ht="24" x14ac:dyDescent="0.2">
      <c r="A67" s="30" t="s">
        <v>177</v>
      </c>
      <c r="B67" s="78" t="s">
        <v>153</v>
      </c>
      <c r="C67" s="7">
        <v>5149652</v>
      </c>
      <c r="D67" s="7"/>
      <c r="E67" s="82" t="s">
        <v>160</v>
      </c>
      <c r="F67" s="9">
        <v>7330.78</v>
      </c>
      <c r="G67" s="9">
        <f t="shared" si="72"/>
        <v>7330.78</v>
      </c>
      <c r="H67" s="9">
        <v>33758.5</v>
      </c>
      <c r="I67" s="9"/>
      <c r="J67" s="9">
        <f t="shared" si="73"/>
        <v>33758.5</v>
      </c>
      <c r="K67" s="9">
        <f t="shared" si="74"/>
        <v>7330.78</v>
      </c>
      <c r="L67" s="9">
        <f t="shared" si="75"/>
        <v>41089.279999999999</v>
      </c>
      <c r="M67" s="9">
        <v>7330.78</v>
      </c>
      <c r="N67" s="9">
        <f>M67+H67</f>
        <v>41089.279999999999</v>
      </c>
      <c r="O67" s="9">
        <f>M67-K67</f>
        <v>0</v>
      </c>
      <c r="P67" s="9">
        <f>N67-L67</f>
        <v>0</v>
      </c>
      <c r="Q67" s="9">
        <v>7330.78</v>
      </c>
      <c r="R67" s="9">
        <f t="shared" si="79"/>
        <v>41089.279999999999</v>
      </c>
      <c r="S67" s="9">
        <f t="shared" si="80"/>
        <v>0</v>
      </c>
      <c r="T67" s="9">
        <f t="shared" si="80"/>
        <v>0</v>
      </c>
      <c r="U67" s="9">
        <v>7330.78</v>
      </c>
      <c r="V67" s="9">
        <f>H67+U67</f>
        <v>41089.279999999999</v>
      </c>
      <c r="W67" s="9">
        <f t="shared" si="82"/>
        <v>0</v>
      </c>
      <c r="X67" s="9">
        <f t="shared" si="83"/>
        <v>0</v>
      </c>
    </row>
    <row r="68" spans="1:24" s="81" customFormat="1" ht="24" x14ac:dyDescent="0.2">
      <c r="A68" s="30" t="s">
        <v>178</v>
      </c>
      <c r="B68" s="78" t="s">
        <v>154</v>
      </c>
      <c r="C68" s="7">
        <v>5149653</v>
      </c>
      <c r="D68" s="7"/>
      <c r="E68" s="82" t="s">
        <v>161</v>
      </c>
      <c r="F68" s="9">
        <v>23483.67</v>
      </c>
      <c r="G68" s="9">
        <f t="shared" si="72"/>
        <v>23483.67</v>
      </c>
      <c r="H68" s="9">
        <v>104.94</v>
      </c>
      <c r="I68" s="9"/>
      <c r="J68" s="9">
        <f t="shared" si="73"/>
        <v>104.94</v>
      </c>
      <c r="K68" s="9">
        <f t="shared" si="74"/>
        <v>23483.67</v>
      </c>
      <c r="L68" s="9">
        <f t="shared" si="75"/>
        <v>23588.609999999997</v>
      </c>
      <c r="M68" s="9">
        <v>23664.31</v>
      </c>
      <c r="N68" s="9">
        <f t="shared" ref="N68:N74" si="84">M68+H68</f>
        <v>23769.25</v>
      </c>
      <c r="O68" s="9">
        <f t="shared" ref="O68:P74" si="85">M68-K68</f>
        <v>180.64000000000306</v>
      </c>
      <c r="P68" s="9">
        <f t="shared" si="85"/>
        <v>180.64000000000306</v>
      </c>
      <c r="Q68" s="9">
        <v>23664.31</v>
      </c>
      <c r="R68" s="9">
        <f t="shared" si="79"/>
        <v>23769.25</v>
      </c>
      <c r="S68" s="9">
        <f t="shared" si="80"/>
        <v>0</v>
      </c>
      <c r="T68" s="9">
        <f t="shared" si="80"/>
        <v>0</v>
      </c>
      <c r="U68" s="9">
        <v>21464.31</v>
      </c>
      <c r="V68" s="9">
        <f>H68+U68</f>
        <v>21569.25</v>
      </c>
      <c r="W68" s="9">
        <f t="shared" si="82"/>
        <v>-2200</v>
      </c>
      <c r="X68" s="9">
        <f t="shared" si="83"/>
        <v>-2200</v>
      </c>
    </row>
    <row r="69" spans="1:24" s="81" customFormat="1" ht="24" x14ac:dyDescent="0.2">
      <c r="A69" s="30" t="s">
        <v>179</v>
      </c>
      <c r="B69" s="78" t="s">
        <v>155</v>
      </c>
      <c r="C69" s="7">
        <v>5149654</v>
      </c>
      <c r="D69" s="7"/>
      <c r="E69" s="82" t="s">
        <v>162</v>
      </c>
      <c r="F69" s="9">
        <v>27108.560000000001</v>
      </c>
      <c r="G69" s="9">
        <f t="shared" si="72"/>
        <v>27108.560000000001</v>
      </c>
      <c r="H69" s="9">
        <v>2288.61</v>
      </c>
      <c r="I69" s="9"/>
      <c r="J69" s="9">
        <f t="shared" si="73"/>
        <v>2288.61</v>
      </c>
      <c r="K69" s="9">
        <f t="shared" si="74"/>
        <v>27108.560000000001</v>
      </c>
      <c r="L69" s="9">
        <f t="shared" si="75"/>
        <v>29397.170000000002</v>
      </c>
      <c r="M69" s="9">
        <v>26135.16</v>
      </c>
      <c r="N69" s="9">
        <f t="shared" si="84"/>
        <v>28423.77</v>
      </c>
      <c r="O69" s="9">
        <f t="shared" si="85"/>
        <v>-973.40000000000146</v>
      </c>
      <c r="P69" s="9">
        <f t="shared" si="85"/>
        <v>-973.40000000000146</v>
      </c>
      <c r="Q69" s="9">
        <v>26135.16</v>
      </c>
      <c r="R69" s="9">
        <f t="shared" si="79"/>
        <v>28423.77</v>
      </c>
      <c r="S69" s="9">
        <f t="shared" si="80"/>
        <v>0</v>
      </c>
      <c r="T69" s="9">
        <f t="shared" si="80"/>
        <v>0</v>
      </c>
      <c r="U69" s="9">
        <v>26135.16</v>
      </c>
      <c r="V69" s="9">
        <f t="shared" ref="V69:V77" si="86">H69+U69</f>
        <v>28423.77</v>
      </c>
      <c r="W69" s="9">
        <f t="shared" si="82"/>
        <v>0</v>
      </c>
      <c r="X69" s="9">
        <f t="shared" si="83"/>
        <v>0</v>
      </c>
    </row>
    <row r="70" spans="1:24" s="81" customFormat="1" ht="24" x14ac:dyDescent="0.2">
      <c r="A70" s="30" t="s">
        <v>180</v>
      </c>
      <c r="B70" s="78" t="s">
        <v>156</v>
      </c>
      <c r="C70" s="7">
        <v>5149655</v>
      </c>
      <c r="D70" s="7"/>
      <c r="E70" s="82" t="s">
        <v>163</v>
      </c>
      <c r="F70" s="9">
        <v>32297.8</v>
      </c>
      <c r="G70" s="9">
        <f t="shared" si="72"/>
        <v>32297.8</v>
      </c>
      <c r="H70" s="9">
        <v>7706</v>
      </c>
      <c r="I70" s="9"/>
      <c r="J70" s="9">
        <f t="shared" si="73"/>
        <v>7706</v>
      </c>
      <c r="K70" s="9">
        <f t="shared" si="74"/>
        <v>32297.8</v>
      </c>
      <c r="L70" s="9">
        <f t="shared" si="75"/>
        <v>40003.800000000003</v>
      </c>
      <c r="M70" s="9">
        <v>90561.03</v>
      </c>
      <c r="N70" s="9">
        <f t="shared" si="84"/>
        <v>98267.03</v>
      </c>
      <c r="O70" s="9">
        <f t="shared" si="85"/>
        <v>58263.229999999996</v>
      </c>
      <c r="P70" s="9">
        <f t="shared" si="85"/>
        <v>58263.229999999996</v>
      </c>
      <c r="Q70" s="9">
        <v>90561.03</v>
      </c>
      <c r="R70" s="9">
        <f t="shared" si="79"/>
        <v>98267.03</v>
      </c>
      <c r="S70" s="9">
        <f t="shared" si="80"/>
        <v>0</v>
      </c>
      <c r="T70" s="9">
        <f t="shared" si="80"/>
        <v>0</v>
      </c>
      <c r="U70" s="9">
        <v>90561.03</v>
      </c>
      <c r="V70" s="9">
        <f t="shared" si="86"/>
        <v>98267.03</v>
      </c>
      <c r="W70" s="9">
        <f t="shared" si="82"/>
        <v>0</v>
      </c>
      <c r="X70" s="9">
        <f t="shared" si="83"/>
        <v>0</v>
      </c>
    </row>
    <row r="71" spans="1:24" s="81" customFormat="1" ht="24" x14ac:dyDescent="0.2">
      <c r="A71" s="30" t="s">
        <v>181</v>
      </c>
      <c r="B71" s="78" t="s">
        <v>157</v>
      </c>
      <c r="C71" s="7">
        <v>5149656</v>
      </c>
      <c r="D71" s="7"/>
      <c r="E71" s="82" t="s">
        <v>164</v>
      </c>
      <c r="F71" s="9">
        <v>43852.6</v>
      </c>
      <c r="G71" s="9">
        <f t="shared" si="72"/>
        <v>43852.6</v>
      </c>
      <c r="H71" s="9">
        <v>7193.8</v>
      </c>
      <c r="I71" s="9"/>
      <c r="J71" s="9">
        <f t="shared" si="73"/>
        <v>7193.8</v>
      </c>
      <c r="K71" s="9">
        <f t="shared" si="74"/>
        <v>43852.6</v>
      </c>
      <c r="L71" s="9">
        <f t="shared" si="75"/>
        <v>51046.400000000001</v>
      </c>
      <c r="M71" s="9">
        <v>43852.6</v>
      </c>
      <c r="N71" s="9">
        <f t="shared" si="84"/>
        <v>51046.400000000001</v>
      </c>
      <c r="O71" s="9">
        <f t="shared" si="85"/>
        <v>0</v>
      </c>
      <c r="P71" s="9">
        <f t="shared" si="85"/>
        <v>0</v>
      </c>
      <c r="Q71" s="9">
        <v>43852.6</v>
      </c>
      <c r="R71" s="9">
        <f t="shared" si="79"/>
        <v>51046.400000000001</v>
      </c>
      <c r="S71" s="9">
        <f t="shared" si="80"/>
        <v>0</v>
      </c>
      <c r="T71" s="9">
        <f t="shared" si="80"/>
        <v>0</v>
      </c>
      <c r="U71" s="9">
        <v>43852.6</v>
      </c>
      <c r="V71" s="9">
        <f t="shared" si="86"/>
        <v>51046.400000000001</v>
      </c>
      <c r="W71" s="9">
        <f t="shared" si="82"/>
        <v>0</v>
      </c>
      <c r="X71" s="9">
        <f t="shared" si="83"/>
        <v>0</v>
      </c>
    </row>
    <row r="72" spans="1:24" s="81" customFormat="1" ht="24" x14ac:dyDescent="0.2">
      <c r="A72" s="30" t="s">
        <v>182</v>
      </c>
      <c r="B72" s="78" t="s">
        <v>158</v>
      </c>
      <c r="C72" s="7">
        <v>5149657</v>
      </c>
      <c r="D72" s="7"/>
      <c r="E72" s="82" t="s">
        <v>165</v>
      </c>
      <c r="F72" s="9">
        <v>3750.01</v>
      </c>
      <c r="G72" s="9">
        <v>3750.01</v>
      </c>
      <c r="H72" s="9">
        <v>13429.89</v>
      </c>
      <c r="I72" s="9"/>
      <c r="J72" s="9">
        <f t="shared" si="73"/>
        <v>13429.89</v>
      </c>
      <c r="K72" s="9">
        <f t="shared" si="74"/>
        <v>3750.01</v>
      </c>
      <c r="L72" s="9">
        <f t="shared" si="75"/>
        <v>17179.900000000001</v>
      </c>
      <c r="M72" s="9">
        <v>2500.02</v>
      </c>
      <c r="N72" s="9">
        <f t="shared" si="84"/>
        <v>15929.91</v>
      </c>
      <c r="O72" s="9">
        <f t="shared" si="85"/>
        <v>-1249.9900000000002</v>
      </c>
      <c r="P72" s="9">
        <f t="shared" si="85"/>
        <v>-1249.9900000000016</v>
      </c>
      <c r="Q72" s="9">
        <v>2500.02</v>
      </c>
      <c r="R72" s="9">
        <f t="shared" si="79"/>
        <v>15929.91</v>
      </c>
      <c r="S72" s="9">
        <f t="shared" si="80"/>
        <v>0</v>
      </c>
      <c r="T72" s="9">
        <f t="shared" si="80"/>
        <v>0</v>
      </c>
      <c r="U72" s="9">
        <v>2500.02</v>
      </c>
      <c r="V72" s="9">
        <f t="shared" si="86"/>
        <v>15929.91</v>
      </c>
      <c r="W72" s="9">
        <f t="shared" si="82"/>
        <v>0</v>
      </c>
      <c r="X72" s="9">
        <f t="shared" si="83"/>
        <v>0</v>
      </c>
    </row>
    <row r="73" spans="1:24" s="81" customFormat="1" ht="24" x14ac:dyDescent="0.2">
      <c r="A73" s="30" t="s">
        <v>183</v>
      </c>
      <c r="B73" s="78" t="s">
        <v>159</v>
      </c>
      <c r="C73" s="7">
        <v>5149658</v>
      </c>
      <c r="D73" s="7"/>
      <c r="E73" s="82" t="s">
        <v>166</v>
      </c>
      <c r="F73" s="9">
        <v>13903.58</v>
      </c>
      <c r="G73" s="9">
        <v>13903.58</v>
      </c>
      <c r="H73" s="9">
        <v>2386.29</v>
      </c>
      <c r="I73" s="9"/>
      <c r="J73" s="9">
        <f t="shared" si="73"/>
        <v>2386.29</v>
      </c>
      <c r="K73" s="9">
        <f t="shared" si="74"/>
        <v>13903.58</v>
      </c>
      <c r="L73" s="9">
        <f t="shared" si="75"/>
        <v>16289.869999999999</v>
      </c>
      <c r="M73" s="9">
        <v>13903.59</v>
      </c>
      <c r="N73" s="9">
        <f t="shared" si="84"/>
        <v>16289.880000000001</v>
      </c>
      <c r="O73" s="9">
        <f t="shared" si="85"/>
        <v>1.0000000000218279E-2</v>
      </c>
      <c r="P73" s="9">
        <f t="shared" si="85"/>
        <v>1.0000000002037268E-2</v>
      </c>
      <c r="Q73" s="9">
        <v>13903.59</v>
      </c>
      <c r="R73" s="9">
        <f t="shared" si="79"/>
        <v>16289.880000000001</v>
      </c>
      <c r="S73" s="9">
        <f t="shared" si="80"/>
        <v>0</v>
      </c>
      <c r="T73" s="9">
        <f t="shared" si="80"/>
        <v>0</v>
      </c>
      <c r="U73" s="9">
        <v>13903.59</v>
      </c>
      <c r="V73" s="9">
        <f t="shared" si="86"/>
        <v>16289.880000000001</v>
      </c>
      <c r="W73" s="9">
        <f t="shared" si="82"/>
        <v>0</v>
      </c>
      <c r="X73" s="9">
        <f t="shared" si="83"/>
        <v>0</v>
      </c>
    </row>
    <row r="74" spans="1:24" s="81" customFormat="1" ht="24" x14ac:dyDescent="0.2">
      <c r="A74" s="30" t="s">
        <v>184</v>
      </c>
      <c r="B74" s="78" t="s">
        <v>167</v>
      </c>
      <c r="C74" s="7">
        <v>5149707</v>
      </c>
      <c r="D74" s="7"/>
      <c r="E74" s="82" t="s">
        <v>117</v>
      </c>
      <c r="F74" s="9">
        <v>45614.74</v>
      </c>
      <c r="G74" s="9">
        <v>45614.74</v>
      </c>
      <c r="H74" s="9">
        <v>0</v>
      </c>
      <c r="I74" s="9"/>
      <c r="J74" s="9">
        <f t="shared" si="73"/>
        <v>0</v>
      </c>
      <c r="K74" s="9">
        <f t="shared" si="74"/>
        <v>45614.74</v>
      </c>
      <c r="L74" s="9">
        <f t="shared" si="75"/>
        <v>45614.74</v>
      </c>
      <c r="M74" s="9">
        <v>45614.74</v>
      </c>
      <c r="N74" s="9">
        <f t="shared" si="84"/>
        <v>45614.74</v>
      </c>
      <c r="O74" s="9">
        <f t="shared" si="85"/>
        <v>0</v>
      </c>
      <c r="P74" s="9">
        <f t="shared" si="85"/>
        <v>0</v>
      </c>
      <c r="Q74" s="9">
        <v>45614.74</v>
      </c>
      <c r="R74" s="9">
        <f t="shared" si="79"/>
        <v>45614.74</v>
      </c>
      <c r="S74" s="9">
        <f t="shared" si="80"/>
        <v>0</v>
      </c>
      <c r="T74" s="9">
        <f t="shared" si="80"/>
        <v>0</v>
      </c>
      <c r="U74" s="9">
        <v>45614.74</v>
      </c>
      <c r="V74" s="9">
        <f t="shared" si="86"/>
        <v>45614.74</v>
      </c>
      <c r="W74" s="9">
        <f t="shared" si="82"/>
        <v>0</v>
      </c>
      <c r="X74" s="9">
        <f t="shared" si="83"/>
        <v>0</v>
      </c>
    </row>
    <row r="75" spans="1:24" s="81" customFormat="1" ht="24" x14ac:dyDescent="0.2">
      <c r="A75" s="31" t="s">
        <v>185</v>
      </c>
      <c r="B75" s="78" t="s">
        <v>168</v>
      </c>
      <c r="C75" s="7">
        <v>5149589</v>
      </c>
      <c r="D75" s="7"/>
      <c r="E75" s="121" t="s">
        <v>169</v>
      </c>
      <c r="F75" s="9">
        <v>0</v>
      </c>
      <c r="G75" s="9">
        <v>0</v>
      </c>
      <c r="H75" s="9">
        <v>0</v>
      </c>
      <c r="I75" s="9"/>
      <c r="J75" s="9">
        <f t="shared" si="73"/>
        <v>0</v>
      </c>
      <c r="K75" s="9">
        <f t="shared" si="74"/>
        <v>0</v>
      </c>
      <c r="L75" s="9">
        <f t="shared" si="75"/>
        <v>0</v>
      </c>
      <c r="M75" s="9">
        <v>0</v>
      </c>
      <c r="N75" s="9">
        <f t="shared" si="76"/>
        <v>0</v>
      </c>
      <c r="O75" s="9">
        <f t="shared" ref="O75:P77" si="87">M75-I75</f>
        <v>0</v>
      </c>
      <c r="P75" s="9">
        <f t="shared" si="87"/>
        <v>0</v>
      </c>
      <c r="Q75" s="9">
        <v>0</v>
      </c>
      <c r="R75" s="9">
        <f t="shared" si="79"/>
        <v>0</v>
      </c>
      <c r="S75" s="9">
        <f t="shared" si="80"/>
        <v>0</v>
      </c>
      <c r="T75" s="9">
        <f t="shared" si="80"/>
        <v>0</v>
      </c>
      <c r="U75" s="9">
        <v>0</v>
      </c>
      <c r="V75" s="9">
        <f t="shared" si="86"/>
        <v>0</v>
      </c>
      <c r="W75" s="9">
        <f t="shared" si="82"/>
        <v>0</v>
      </c>
      <c r="X75" s="9">
        <f t="shared" si="83"/>
        <v>0</v>
      </c>
    </row>
    <row r="76" spans="1:24" s="81" customFormat="1" ht="36" x14ac:dyDescent="0.2">
      <c r="A76" s="30" t="s">
        <v>186</v>
      </c>
      <c r="B76" s="78" t="s">
        <v>170</v>
      </c>
      <c r="C76" s="7">
        <v>5149382</v>
      </c>
      <c r="D76" s="7"/>
      <c r="E76" s="82" t="s">
        <v>172</v>
      </c>
      <c r="F76" s="9">
        <v>1600000</v>
      </c>
      <c r="G76" s="9">
        <f t="shared" ref="G76:G95" si="88">F76</f>
        <v>1600000</v>
      </c>
      <c r="H76" s="9">
        <v>0</v>
      </c>
      <c r="I76" s="9"/>
      <c r="J76" s="9">
        <f t="shared" si="73"/>
        <v>0</v>
      </c>
      <c r="K76" s="9">
        <f t="shared" si="74"/>
        <v>1600000</v>
      </c>
      <c r="L76" s="9">
        <f t="shared" si="75"/>
        <v>1600000</v>
      </c>
      <c r="M76" s="9">
        <v>566206</v>
      </c>
      <c r="N76" s="9">
        <f>M76+H76</f>
        <v>566206</v>
      </c>
      <c r="O76" s="9">
        <f>M76-K76</f>
        <v>-1033794</v>
      </c>
      <c r="P76" s="9">
        <f>N76-L76</f>
        <v>-1033794</v>
      </c>
      <c r="Q76" s="9">
        <v>566206</v>
      </c>
      <c r="R76" s="9">
        <f t="shared" si="79"/>
        <v>566206</v>
      </c>
      <c r="S76" s="9">
        <f t="shared" si="80"/>
        <v>0</v>
      </c>
      <c r="T76" s="9">
        <f t="shared" si="80"/>
        <v>0</v>
      </c>
      <c r="U76" s="9">
        <v>566206</v>
      </c>
      <c r="V76" s="9">
        <f t="shared" si="86"/>
        <v>566206</v>
      </c>
      <c r="W76" s="9">
        <f t="shared" si="82"/>
        <v>0</v>
      </c>
      <c r="X76" s="9">
        <f t="shared" si="83"/>
        <v>0</v>
      </c>
    </row>
    <row r="77" spans="1:24" s="81" customFormat="1" x14ac:dyDescent="0.2">
      <c r="A77" s="31" t="s">
        <v>187</v>
      </c>
      <c r="B77" s="78" t="s">
        <v>171</v>
      </c>
      <c r="C77" s="7">
        <v>5149722</v>
      </c>
      <c r="D77" s="7"/>
      <c r="E77" s="121" t="s">
        <v>173</v>
      </c>
      <c r="F77" s="9">
        <v>0</v>
      </c>
      <c r="G77" s="9">
        <v>0</v>
      </c>
      <c r="H77" s="9">
        <v>0</v>
      </c>
      <c r="I77" s="9"/>
      <c r="J77" s="9">
        <f t="shared" si="73"/>
        <v>0</v>
      </c>
      <c r="K77" s="9">
        <f t="shared" si="74"/>
        <v>0</v>
      </c>
      <c r="L77" s="9">
        <f t="shared" si="75"/>
        <v>0</v>
      </c>
      <c r="M77" s="9">
        <v>0</v>
      </c>
      <c r="N77" s="9">
        <f t="shared" si="76"/>
        <v>0</v>
      </c>
      <c r="O77" s="9">
        <f t="shared" si="87"/>
        <v>0</v>
      </c>
      <c r="P77" s="45">
        <f t="shared" si="87"/>
        <v>0</v>
      </c>
      <c r="Q77" s="9">
        <v>0</v>
      </c>
      <c r="R77" s="9">
        <f t="shared" si="79"/>
        <v>0</v>
      </c>
      <c r="S77" s="9">
        <f t="shared" si="80"/>
        <v>0</v>
      </c>
      <c r="T77" s="9">
        <f t="shared" si="80"/>
        <v>0</v>
      </c>
      <c r="U77" s="9">
        <v>0</v>
      </c>
      <c r="V77" s="9">
        <f t="shared" si="86"/>
        <v>0</v>
      </c>
      <c r="W77" s="9">
        <f t="shared" si="82"/>
        <v>0</v>
      </c>
      <c r="X77" s="9">
        <f t="shared" si="83"/>
        <v>0</v>
      </c>
    </row>
    <row r="78" spans="1:24" s="81" customFormat="1" ht="24" x14ac:dyDescent="0.2">
      <c r="A78" s="180" t="s">
        <v>144</v>
      </c>
      <c r="B78" s="13"/>
      <c r="C78" s="13"/>
      <c r="D78" s="13"/>
      <c r="E78" s="13"/>
      <c r="F78" s="44">
        <f>SUM(F64:F77)</f>
        <v>1797341.74</v>
      </c>
      <c r="G78" s="44">
        <f>SUM(G64:G77)</f>
        <v>1797341.74</v>
      </c>
      <c r="H78" s="44">
        <f>SUM(H64:H77)</f>
        <v>66868.03</v>
      </c>
      <c r="I78" s="44">
        <f>SUM(I64:I77)</f>
        <v>0</v>
      </c>
      <c r="J78" s="44">
        <f>I78+H78</f>
        <v>66868.03</v>
      </c>
      <c r="K78" s="44">
        <f t="shared" ref="K78:P78" si="89">SUM(K64:K77)</f>
        <v>1797341.74</v>
      </c>
      <c r="L78" s="44">
        <f t="shared" si="89"/>
        <v>1864209.77</v>
      </c>
      <c r="M78" s="44">
        <f t="shared" si="89"/>
        <v>819768.23</v>
      </c>
      <c r="N78" s="44">
        <f t="shared" si="89"/>
        <v>886636.26</v>
      </c>
      <c r="O78" s="44">
        <f t="shared" si="89"/>
        <v>-977573.51</v>
      </c>
      <c r="P78" s="161">
        <f t="shared" si="89"/>
        <v>-977573.51</v>
      </c>
      <c r="Q78" s="44">
        <f>SUM(Q64:Q77)</f>
        <v>819768.23</v>
      </c>
      <c r="R78" s="44">
        <f>SUM(R64:R77)</f>
        <v>886636.26</v>
      </c>
      <c r="S78" s="44">
        <f>SUM(S64:S77)</f>
        <v>0</v>
      </c>
      <c r="T78" s="44">
        <f t="shared" si="80"/>
        <v>0</v>
      </c>
      <c r="U78" s="44">
        <f>SUM(U64:U77)</f>
        <v>817568.23</v>
      </c>
      <c r="V78" s="44">
        <f>SUM(V64:V77)</f>
        <v>884436.26</v>
      </c>
      <c r="W78" s="44">
        <f>SUM(W64:W77)</f>
        <v>-2200</v>
      </c>
      <c r="X78" s="44">
        <f t="shared" si="83"/>
        <v>-2200</v>
      </c>
    </row>
    <row r="79" spans="1:24" s="81" customFormat="1" x14ac:dyDescent="0.2">
      <c r="A79" s="45" t="s">
        <v>195</v>
      </c>
      <c r="B79" s="46"/>
      <c r="C79" s="46"/>
      <c r="D79" s="46"/>
      <c r="E79" s="46"/>
      <c r="F79" s="46"/>
      <c r="G79" s="47"/>
      <c r="H79" s="84"/>
      <c r="I79" s="84"/>
      <c r="J79" s="9"/>
      <c r="K79" s="9"/>
      <c r="L79" s="9"/>
      <c r="M79" s="84"/>
      <c r="N79" s="9"/>
      <c r="O79" s="9"/>
      <c r="P79" s="45"/>
      <c r="Q79" s="9"/>
      <c r="R79" s="9"/>
      <c r="S79" s="9"/>
      <c r="T79" s="9"/>
      <c r="U79" s="9"/>
      <c r="V79" s="9"/>
      <c r="W79" s="9"/>
      <c r="X79" s="9"/>
    </row>
    <row r="80" spans="1:24" s="81" customFormat="1" ht="48" x14ac:dyDescent="0.2">
      <c r="A80" s="30" t="s">
        <v>196</v>
      </c>
      <c r="B80" s="78" t="s">
        <v>197</v>
      </c>
      <c r="C80" s="7">
        <v>5189922</v>
      </c>
      <c r="D80" s="134" t="s">
        <v>261</v>
      </c>
      <c r="E80" s="82" t="s">
        <v>198</v>
      </c>
      <c r="F80" s="9">
        <v>25000</v>
      </c>
      <c r="G80" s="9">
        <v>25000</v>
      </c>
      <c r="H80" s="9">
        <v>0</v>
      </c>
      <c r="I80" s="9"/>
      <c r="J80" s="9">
        <f>I80+H80</f>
        <v>0</v>
      </c>
      <c r="K80" s="9">
        <f>F80+I80</f>
        <v>25000</v>
      </c>
      <c r="L80" s="9">
        <f>G80+H80</f>
        <v>25000</v>
      </c>
      <c r="M80" s="9">
        <v>8680</v>
      </c>
      <c r="N80" s="9">
        <f>M80+H80</f>
        <v>8680</v>
      </c>
      <c r="O80" s="9">
        <f>M80-K80</f>
        <v>-16320</v>
      </c>
      <c r="P80" s="45">
        <f>N80-L80</f>
        <v>-16320</v>
      </c>
      <c r="Q80" s="9">
        <v>8680</v>
      </c>
      <c r="R80" s="9">
        <f>H80+Q80</f>
        <v>8680</v>
      </c>
      <c r="S80" s="9">
        <f>Q80-M80</f>
        <v>0</v>
      </c>
      <c r="T80" s="9">
        <f>R80-N80</f>
        <v>0</v>
      </c>
      <c r="U80" s="9">
        <v>8680</v>
      </c>
      <c r="V80" s="9">
        <f>H80+U80</f>
        <v>8680</v>
      </c>
      <c r="W80" s="9">
        <f>U80-Q80</f>
        <v>0</v>
      </c>
      <c r="X80" s="9">
        <f>V80-R80</f>
        <v>0</v>
      </c>
    </row>
    <row r="81" spans="1:24" s="81" customFormat="1" ht="36" x14ac:dyDescent="0.2">
      <c r="A81" s="30" t="s">
        <v>199</v>
      </c>
      <c r="B81" s="78" t="s">
        <v>200</v>
      </c>
      <c r="C81" s="7">
        <v>5198295</v>
      </c>
      <c r="D81" s="134" t="s">
        <v>261</v>
      </c>
      <c r="E81" s="82" t="s">
        <v>201</v>
      </c>
      <c r="F81" s="9">
        <v>75000</v>
      </c>
      <c r="G81" s="9">
        <f t="shared" si="88"/>
        <v>75000</v>
      </c>
      <c r="H81" s="9">
        <v>0</v>
      </c>
      <c r="I81" s="9"/>
      <c r="J81" s="9">
        <f t="shared" ref="J81:J96" si="90">I81+H81</f>
        <v>0</v>
      </c>
      <c r="K81" s="9">
        <f t="shared" ref="K81:K95" si="91">F81+I81</f>
        <v>75000</v>
      </c>
      <c r="L81" s="9">
        <f t="shared" ref="L81:L95" si="92">G81+H81</f>
        <v>75000</v>
      </c>
      <c r="M81" s="9">
        <v>22940</v>
      </c>
      <c r="N81" s="9">
        <f t="shared" ref="N81:N96" si="93">M81+H81</f>
        <v>22940</v>
      </c>
      <c r="O81" s="9">
        <f t="shared" ref="O81:P96" si="94">M81-K81</f>
        <v>-52060</v>
      </c>
      <c r="P81" s="45">
        <f t="shared" si="94"/>
        <v>-52060</v>
      </c>
      <c r="Q81" s="9">
        <v>22940</v>
      </c>
      <c r="R81" s="9">
        <f t="shared" ref="R81:R96" si="95">H81+Q81</f>
        <v>22940</v>
      </c>
      <c r="S81" s="9">
        <f t="shared" ref="S81:T96" si="96">Q81-M81</f>
        <v>0</v>
      </c>
      <c r="T81" s="9">
        <f t="shared" si="96"/>
        <v>0</v>
      </c>
      <c r="U81" s="9">
        <v>22940</v>
      </c>
      <c r="V81" s="9">
        <f t="shared" ref="V81:V88" si="97">H81+U81</f>
        <v>22940</v>
      </c>
      <c r="W81" s="9">
        <f t="shared" ref="W81:W96" si="98">U81-Q81</f>
        <v>0</v>
      </c>
      <c r="X81" s="9">
        <f t="shared" ref="X81:X96" si="99">V81-R81</f>
        <v>0</v>
      </c>
    </row>
    <row r="82" spans="1:24" ht="60" x14ac:dyDescent="0.2">
      <c r="A82" s="30" t="s">
        <v>202</v>
      </c>
      <c r="B82" s="78" t="s">
        <v>254</v>
      </c>
      <c r="C82" s="7">
        <v>5189950</v>
      </c>
      <c r="D82" s="134" t="s">
        <v>261</v>
      </c>
      <c r="E82" s="82" t="s">
        <v>203</v>
      </c>
      <c r="F82" s="9">
        <v>21368</v>
      </c>
      <c r="G82" s="9">
        <v>21368</v>
      </c>
      <c r="H82" s="9">
        <v>0</v>
      </c>
      <c r="I82" s="9"/>
      <c r="J82" s="9">
        <f t="shared" si="90"/>
        <v>0</v>
      </c>
      <c r="K82" s="9">
        <f t="shared" si="91"/>
        <v>21368</v>
      </c>
      <c r="L82" s="9">
        <f t="shared" si="92"/>
        <v>21368</v>
      </c>
      <c r="M82" s="9">
        <v>0</v>
      </c>
      <c r="N82" s="9">
        <f t="shared" si="93"/>
        <v>0</v>
      </c>
      <c r="O82" s="9">
        <f t="shared" si="94"/>
        <v>-21368</v>
      </c>
      <c r="P82" s="45">
        <f t="shared" si="94"/>
        <v>-21368</v>
      </c>
      <c r="Q82" s="9">
        <v>0</v>
      </c>
      <c r="R82" s="9">
        <f t="shared" si="95"/>
        <v>0</v>
      </c>
      <c r="S82" s="9">
        <f t="shared" si="96"/>
        <v>0</v>
      </c>
      <c r="T82" s="9">
        <f t="shared" si="96"/>
        <v>0</v>
      </c>
      <c r="U82" s="9">
        <v>0</v>
      </c>
      <c r="V82" s="9">
        <f t="shared" si="97"/>
        <v>0</v>
      </c>
      <c r="W82" s="9">
        <f t="shared" si="98"/>
        <v>0</v>
      </c>
      <c r="X82" s="9">
        <f t="shared" si="99"/>
        <v>0</v>
      </c>
    </row>
    <row r="83" spans="1:24" ht="36" x14ac:dyDescent="0.2">
      <c r="A83" s="30" t="s">
        <v>205</v>
      </c>
      <c r="B83" s="78" t="s">
        <v>255</v>
      </c>
      <c r="C83" s="7">
        <v>5189708</v>
      </c>
      <c r="D83" s="134" t="s">
        <v>261</v>
      </c>
      <c r="E83" s="82" t="s">
        <v>206</v>
      </c>
      <c r="F83" s="9">
        <v>9845.6</v>
      </c>
      <c r="G83" s="9">
        <v>9845.6</v>
      </c>
      <c r="H83" s="9">
        <v>0</v>
      </c>
      <c r="I83" s="9"/>
      <c r="J83" s="9">
        <f t="shared" si="90"/>
        <v>0</v>
      </c>
      <c r="K83" s="9">
        <f t="shared" si="91"/>
        <v>9845.6</v>
      </c>
      <c r="L83" s="9">
        <f t="shared" si="92"/>
        <v>9845.6</v>
      </c>
      <c r="M83" s="9">
        <v>0</v>
      </c>
      <c r="N83" s="9">
        <f t="shared" si="93"/>
        <v>0</v>
      </c>
      <c r="O83" s="9">
        <f t="shared" si="94"/>
        <v>-9845.6</v>
      </c>
      <c r="P83" s="45">
        <f t="shared" si="94"/>
        <v>-9845.6</v>
      </c>
      <c r="Q83" s="9">
        <v>0</v>
      </c>
      <c r="R83" s="9">
        <f t="shared" si="95"/>
        <v>0</v>
      </c>
      <c r="S83" s="9">
        <f t="shared" si="96"/>
        <v>0</v>
      </c>
      <c r="T83" s="9">
        <f t="shared" si="96"/>
        <v>0</v>
      </c>
      <c r="U83" s="9">
        <v>0</v>
      </c>
      <c r="V83" s="9">
        <f t="shared" si="97"/>
        <v>0</v>
      </c>
      <c r="W83" s="9">
        <f t="shared" si="98"/>
        <v>0</v>
      </c>
      <c r="X83" s="9">
        <f t="shared" si="99"/>
        <v>0</v>
      </c>
    </row>
    <row r="84" spans="1:24" ht="48" x14ac:dyDescent="0.2">
      <c r="A84" s="30" t="s">
        <v>207</v>
      </c>
      <c r="B84" s="136" t="s">
        <v>267</v>
      </c>
      <c r="C84" s="6">
        <v>5200813</v>
      </c>
      <c r="D84" s="134" t="s">
        <v>279</v>
      </c>
      <c r="E84" s="82" t="s">
        <v>208</v>
      </c>
      <c r="F84" s="9">
        <v>50000</v>
      </c>
      <c r="G84" s="9">
        <v>50000</v>
      </c>
      <c r="H84" s="9">
        <v>0</v>
      </c>
      <c r="I84" s="9"/>
      <c r="J84" s="9">
        <f t="shared" si="90"/>
        <v>0</v>
      </c>
      <c r="K84" s="9">
        <f t="shared" si="91"/>
        <v>50000</v>
      </c>
      <c r="L84" s="9">
        <f t="shared" si="92"/>
        <v>50000</v>
      </c>
      <c r="M84" s="9">
        <v>50000</v>
      </c>
      <c r="N84" s="9">
        <f t="shared" si="93"/>
        <v>50000</v>
      </c>
      <c r="O84" s="9">
        <f t="shared" si="94"/>
        <v>0</v>
      </c>
      <c r="P84" s="45">
        <f t="shared" si="94"/>
        <v>0</v>
      </c>
      <c r="Q84" s="9">
        <v>0</v>
      </c>
      <c r="R84" s="9">
        <f t="shared" si="95"/>
        <v>0</v>
      </c>
      <c r="S84" s="9">
        <f>Q84-M84</f>
        <v>-50000</v>
      </c>
      <c r="T84" s="9">
        <f t="shared" si="96"/>
        <v>-50000</v>
      </c>
      <c r="U84" s="9">
        <v>0</v>
      </c>
      <c r="V84" s="9">
        <f t="shared" si="97"/>
        <v>0</v>
      </c>
      <c r="W84" s="9">
        <f t="shared" si="98"/>
        <v>0</v>
      </c>
      <c r="X84" s="9">
        <f t="shared" si="99"/>
        <v>0</v>
      </c>
    </row>
    <row r="85" spans="1:24" ht="36" x14ac:dyDescent="0.2">
      <c r="A85" s="30" t="s">
        <v>209</v>
      </c>
      <c r="B85" s="78" t="s">
        <v>210</v>
      </c>
      <c r="C85" s="7">
        <v>5190248</v>
      </c>
      <c r="D85" s="134" t="s">
        <v>261</v>
      </c>
      <c r="E85" s="82" t="s">
        <v>211</v>
      </c>
      <c r="F85" s="9">
        <v>13000</v>
      </c>
      <c r="G85" s="9">
        <f t="shared" si="88"/>
        <v>13000</v>
      </c>
      <c r="H85" s="9">
        <v>0</v>
      </c>
      <c r="I85" s="9"/>
      <c r="J85" s="9">
        <f t="shared" si="90"/>
        <v>0</v>
      </c>
      <c r="K85" s="9">
        <f t="shared" si="91"/>
        <v>13000</v>
      </c>
      <c r="L85" s="9">
        <f t="shared" si="92"/>
        <v>13000</v>
      </c>
      <c r="M85" s="9">
        <v>8700</v>
      </c>
      <c r="N85" s="9">
        <f t="shared" si="93"/>
        <v>8700</v>
      </c>
      <c r="O85" s="9">
        <f t="shared" si="94"/>
        <v>-4300</v>
      </c>
      <c r="P85" s="45">
        <f t="shared" si="94"/>
        <v>-4300</v>
      </c>
      <c r="Q85" s="9">
        <v>8700</v>
      </c>
      <c r="R85" s="9">
        <f t="shared" si="95"/>
        <v>8700</v>
      </c>
      <c r="S85" s="9">
        <f t="shared" si="96"/>
        <v>0</v>
      </c>
      <c r="T85" s="9">
        <f t="shared" si="96"/>
        <v>0</v>
      </c>
      <c r="U85" s="9">
        <v>8700</v>
      </c>
      <c r="V85" s="9">
        <f t="shared" si="97"/>
        <v>8700</v>
      </c>
      <c r="W85" s="9">
        <f t="shared" si="98"/>
        <v>0</v>
      </c>
      <c r="X85" s="9">
        <f t="shared" si="99"/>
        <v>0</v>
      </c>
    </row>
    <row r="86" spans="1:24" ht="24" x14ac:dyDescent="0.2">
      <c r="A86" s="30" t="s">
        <v>212</v>
      </c>
      <c r="B86" s="78" t="s">
        <v>213</v>
      </c>
      <c r="C86" s="7">
        <v>5190344</v>
      </c>
      <c r="D86" s="134" t="s">
        <v>261</v>
      </c>
      <c r="E86" s="82" t="s">
        <v>214</v>
      </c>
      <c r="F86" s="9">
        <v>7000</v>
      </c>
      <c r="G86" s="9">
        <f t="shared" si="88"/>
        <v>7000</v>
      </c>
      <c r="H86" s="9">
        <v>0</v>
      </c>
      <c r="I86" s="9"/>
      <c r="J86" s="9">
        <f t="shared" si="90"/>
        <v>0</v>
      </c>
      <c r="K86" s="9">
        <f t="shared" si="91"/>
        <v>7000</v>
      </c>
      <c r="L86" s="9">
        <f t="shared" si="92"/>
        <v>7000</v>
      </c>
      <c r="M86" s="9">
        <v>800</v>
      </c>
      <c r="N86" s="9">
        <f t="shared" si="93"/>
        <v>800</v>
      </c>
      <c r="O86" s="9">
        <f t="shared" si="94"/>
        <v>-6200</v>
      </c>
      <c r="P86" s="45">
        <f t="shared" si="94"/>
        <v>-6200</v>
      </c>
      <c r="Q86" s="9">
        <v>800</v>
      </c>
      <c r="R86" s="9">
        <f t="shared" si="95"/>
        <v>800</v>
      </c>
      <c r="S86" s="9">
        <f t="shared" si="96"/>
        <v>0</v>
      </c>
      <c r="T86" s="9">
        <f t="shared" si="96"/>
        <v>0</v>
      </c>
      <c r="U86" s="9">
        <v>3000</v>
      </c>
      <c r="V86" s="9">
        <f t="shared" si="97"/>
        <v>3000</v>
      </c>
      <c r="W86" s="9">
        <f t="shared" si="98"/>
        <v>2200</v>
      </c>
      <c r="X86" s="9">
        <f t="shared" si="99"/>
        <v>2200</v>
      </c>
    </row>
    <row r="87" spans="1:24" ht="48" x14ac:dyDescent="0.2">
      <c r="A87" s="30" t="s">
        <v>215</v>
      </c>
      <c r="B87" s="136" t="s">
        <v>263</v>
      </c>
      <c r="C87" s="6">
        <v>5190229</v>
      </c>
      <c r="D87" s="134" t="s">
        <v>279</v>
      </c>
      <c r="E87" s="82" t="s">
        <v>216</v>
      </c>
      <c r="F87" s="9">
        <v>43083</v>
      </c>
      <c r="G87" s="9">
        <f t="shared" si="88"/>
        <v>43083</v>
      </c>
      <c r="H87" s="9">
        <v>0</v>
      </c>
      <c r="I87" s="9"/>
      <c r="J87" s="9">
        <f t="shared" si="90"/>
        <v>0</v>
      </c>
      <c r="K87" s="9">
        <f t="shared" si="91"/>
        <v>43083</v>
      </c>
      <c r="L87" s="9">
        <f t="shared" si="92"/>
        <v>43083</v>
      </c>
      <c r="M87" s="9">
        <v>43083</v>
      </c>
      <c r="N87" s="9">
        <f t="shared" si="93"/>
        <v>43083</v>
      </c>
      <c r="O87" s="9">
        <f t="shared" si="94"/>
        <v>0</v>
      </c>
      <c r="P87" s="45">
        <f t="shared" si="94"/>
        <v>0</v>
      </c>
      <c r="Q87" s="9">
        <v>0</v>
      </c>
      <c r="R87" s="9">
        <f t="shared" si="95"/>
        <v>0</v>
      </c>
      <c r="S87" s="9">
        <f t="shared" si="96"/>
        <v>-43083</v>
      </c>
      <c r="T87" s="9">
        <f t="shared" si="96"/>
        <v>-43083</v>
      </c>
      <c r="U87" s="9">
        <v>0</v>
      </c>
      <c r="V87" s="9">
        <f t="shared" si="97"/>
        <v>0</v>
      </c>
      <c r="W87" s="9">
        <f t="shared" si="98"/>
        <v>0</v>
      </c>
      <c r="X87" s="9">
        <f t="shared" si="99"/>
        <v>0</v>
      </c>
    </row>
    <row r="88" spans="1:24" ht="36" x14ac:dyDescent="0.2">
      <c r="A88" s="30" t="s">
        <v>217</v>
      </c>
      <c r="B88" s="136" t="s">
        <v>264</v>
      </c>
      <c r="C88" s="6">
        <v>5190217</v>
      </c>
      <c r="D88" s="134" t="s">
        <v>279</v>
      </c>
      <c r="E88" s="82" t="s">
        <v>218</v>
      </c>
      <c r="F88" s="9">
        <v>101620</v>
      </c>
      <c r="G88" s="9">
        <f t="shared" si="88"/>
        <v>101620</v>
      </c>
      <c r="H88" s="9">
        <v>0</v>
      </c>
      <c r="I88" s="9"/>
      <c r="J88" s="9">
        <f t="shared" si="90"/>
        <v>0</v>
      </c>
      <c r="K88" s="9">
        <f t="shared" si="91"/>
        <v>101620</v>
      </c>
      <c r="L88" s="9">
        <f t="shared" si="92"/>
        <v>101620</v>
      </c>
      <c r="M88" s="9">
        <v>101620</v>
      </c>
      <c r="N88" s="9">
        <f t="shared" si="93"/>
        <v>101620</v>
      </c>
      <c r="O88" s="9">
        <f t="shared" si="94"/>
        <v>0</v>
      </c>
      <c r="P88" s="45">
        <f t="shared" si="94"/>
        <v>0</v>
      </c>
      <c r="Q88" s="9">
        <v>0</v>
      </c>
      <c r="R88" s="9">
        <f t="shared" si="95"/>
        <v>0</v>
      </c>
      <c r="S88" s="9">
        <f t="shared" si="96"/>
        <v>-101620</v>
      </c>
      <c r="T88" s="9">
        <f t="shared" si="96"/>
        <v>-101620</v>
      </c>
      <c r="U88" s="9">
        <v>0</v>
      </c>
      <c r="V88" s="9">
        <f t="shared" si="97"/>
        <v>0</v>
      </c>
      <c r="W88" s="9">
        <f t="shared" si="98"/>
        <v>0</v>
      </c>
      <c r="X88" s="9">
        <f t="shared" si="99"/>
        <v>0</v>
      </c>
    </row>
    <row r="89" spans="1:24" s="80" customFormat="1" ht="24" x14ac:dyDescent="0.2">
      <c r="A89" s="116" t="s">
        <v>219</v>
      </c>
      <c r="B89" s="116" t="s">
        <v>204</v>
      </c>
      <c r="C89" s="185">
        <v>5200223</v>
      </c>
      <c r="D89" s="116"/>
      <c r="E89" s="116" t="s">
        <v>220</v>
      </c>
      <c r="F89" s="116">
        <v>34983</v>
      </c>
      <c r="G89" s="116">
        <f t="shared" si="88"/>
        <v>34983</v>
      </c>
      <c r="H89" s="116">
        <v>0</v>
      </c>
      <c r="I89" s="116"/>
      <c r="J89" s="116">
        <f t="shared" si="90"/>
        <v>0</v>
      </c>
      <c r="K89" s="116">
        <f t="shared" si="91"/>
        <v>34983</v>
      </c>
      <c r="L89" s="116">
        <f t="shared" si="92"/>
        <v>34983</v>
      </c>
      <c r="M89" s="116">
        <v>34983</v>
      </c>
      <c r="N89" s="116">
        <f t="shared" si="93"/>
        <v>34983</v>
      </c>
      <c r="O89" s="116">
        <f t="shared" si="94"/>
        <v>0</v>
      </c>
      <c r="P89" s="116">
        <f t="shared" si="94"/>
        <v>0</v>
      </c>
      <c r="Q89" s="116">
        <v>0</v>
      </c>
      <c r="R89" s="116">
        <f t="shared" si="95"/>
        <v>0</v>
      </c>
      <c r="S89" s="116">
        <f t="shared" si="96"/>
        <v>-34983</v>
      </c>
      <c r="T89" s="116">
        <f t="shared" si="96"/>
        <v>-34983</v>
      </c>
      <c r="U89" s="116">
        <v>0</v>
      </c>
      <c r="V89" s="116">
        <f>H89+U89</f>
        <v>0</v>
      </c>
      <c r="W89" s="116">
        <f t="shared" si="98"/>
        <v>0</v>
      </c>
      <c r="X89" s="116">
        <f t="shared" si="99"/>
        <v>0</v>
      </c>
    </row>
    <row r="90" spans="1:24" ht="48" x14ac:dyDescent="0.2">
      <c r="A90" s="30" t="s">
        <v>221</v>
      </c>
      <c r="B90" s="6" t="s">
        <v>265</v>
      </c>
      <c r="C90" s="6">
        <v>5190356</v>
      </c>
      <c r="D90" s="134" t="s">
        <v>279</v>
      </c>
      <c r="E90" s="82" t="s">
        <v>222</v>
      </c>
      <c r="F90" s="9">
        <v>45977.06</v>
      </c>
      <c r="G90" s="9">
        <f t="shared" si="88"/>
        <v>45977.06</v>
      </c>
      <c r="H90" s="9">
        <v>0</v>
      </c>
      <c r="I90" s="9"/>
      <c r="J90" s="9">
        <f t="shared" si="90"/>
        <v>0</v>
      </c>
      <c r="K90" s="9">
        <f t="shared" si="91"/>
        <v>45977.06</v>
      </c>
      <c r="L90" s="9">
        <f t="shared" si="92"/>
        <v>45977.06</v>
      </c>
      <c r="M90" s="9">
        <v>45977.06</v>
      </c>
      <c r="N90" s="9">
        <f t="shared" si="93"/>
        <v>45977.06</v>
      </c>
      <c r="O90" s="9">
        <f t="shared" si="94"/>
        <v>0</v>
      </c>
      <c r="P90" s="45">
        <f t="shared" si="94"/>
        <v>0</v>
      </c>
      <c r="Q90" s="9">
        <v>45977.06</v>
      </c>
      <c r="R90" s="9">
        <f t="shared" si="95"/>
        <v>45977.06</v>
      </c>
      <c r="S90" s="9">
        <f t="shared" si="96"/>
        <v>0</v>
      </c>
      <c r="T90" s="9">
        <f t="shared" si="96"/>
        <v>0</v>
      </c>
      <c r="U90" s="9">
        <v>45977.06</v>
      </c>
      <c r="V90" s="9">
        <f>H90+U90</f>
        <v>45977.06</v>
      </c>
      <c r="W90" s="9">
        <f t="shared" si="98"/>
        <v>0</v>
      </c>
      <c r="X90" s="9">
        <f t="shared" si="99"/>
        <v>0</v>
      </c>
    </row>
    <row r="91" spans="1:24" ht="24" x14ac:dyDescent="0.2">
      <c r="A91" s="31" t="s">
        <v>223</v>
      </c>
      <c r="B91" s="78" t="s">
        <v>266</v>
      </c>
      <c r="C91" s="7">
        <v>5190211</v>
      </c>
      <c r="D91" s="134" t="s">
        <v>279</v>
      </c>
      <c r="E91" s="82" t="s">
        <v>224</v>
      </c>
      <c r="F91" s="9">
        <v>133376</v>
      </c>
      <c r="G91" s="9">
        <f t="shared" si="88"/>
        <v>133376</v>
      </c>
      <c r="H91" s="9">
        <v>0</v>
      </c>
      <c r="I91" s="9"/>
      <c r="J91" s="9">
        <f t="shared" si="90"/>
        <v>0</v>
      </c>
      <c r="K91" s="9">
        <f t="shared" si="91"/>
        <v>133376</v>
      </c>
      <c r="L91" s="9">
        <f t="shared" si="92"/>
        <v>133376</v>
      </c>
      <c r="M91" s="9">
        <v>133376</v>
      </c>
      <c r="N91" s="9">
        <f t="shared" si="93"/>
        <v>133376</v>
      </c>
      <c r="O91" s="9">
        <f t="shared" si="94"/>
        <v>0</v>
      </c>
      <c r="P91" s="45">
        <f t="shared" si="94"/>
        <v>0</v>
      </c>
      <c r="Q91" s="9">
        <v>133376</v>
      </c>
      <c r="R91" s="9">
        <f t="shared" si="95"/>
        <v>133376</v>
      </c>
      <c r="S91" s="9">
        <f t="shared" si="96"/>
        <v>0</v>
      </c>
      <c r="T91" s="9">
        <f t="shared" si="96"/>
        <v>0</v>
      </c>
      <c r="U91" s="9">
        <v>133376</v>
      </c>
      <c r="V91" s="9">
        <f t="shared" ref="V91:V96" si="100">H91+U91</f>
        <v>133376</v>
      </c>
      <c r="W91" s="9">
        <f t="shared" si="98"/>
        <v>0</v>
      </c>
      <c r="X91" s="9">
        <f t="shared" si="99"/>
        <v>0</v>
      </c>
    </row>
    <row r="92" spans="1:24" ht="60" x14ac:dyDescent="0.2">
      <c r="A92" s="30" t="s">
        <v>225</v>
      </c>
      <c r="B92" s="78" t="s">
        <v>256</v>
      </c>
      <c r="C92" s="7">
        <v>5198130</v>
      </c>
      <c r="D92" s="134" t="s">
        <v>261</v>
      </c>
      <c r="E92" s="82" t="s">
        <v>226</v>
      </c>
      <c r="F92" s="9">
        <v>22000</v>
      </c>
      <c r="G92" s="9">
        <v>22000</v>
      </c>
      <c r="H92" s="9">
        <v>0</v>
      </c>
      <c r="I92" s="9"/>
      <c r="J92" s="9">
        <f t="shared" si="90"/>
        <v>0</v>
      </c>
      <c r="K92" s="9">
        <f t="shared" si="91"/>
        <v>22000</v>
      </c>
      <c r="L92" s="9">
        <f t="shared" si="92"/>
        <v>22000</v>
      </c>
      <c r="M92" s="9">
        <v>0</v>
      </c>
      <c r="N92" s="9">
        <f t="shared" si="93"/>
        <v>0</v>
      </c>
      <c r="O92" s="9">
        <f t="shared" si="94"/>
        <v>-22000</v>
      </c>
      <c r="P92" s="45">
        <f t="shared" si="94"/>
        <v>-22000</v>
      </c>
      <c r="Q92" s="9">
        <v>0</v>
      </c>
      <c r="R92" s="9">
        <f t="shared" si="95"/>
        <v>0</v>
      </c>
      <c r="S92" s="9">
        <f t="shared" si="96"/>
        <v>0</v>
      </c>
      <c r="T92" s="9">
        <f t="shared" si="96"/>
        <v>0</v>
      </c>
      <c r="U92" s="9">
        <v>0</v>
      </c>
      <c r="V92" s="9">
        <f t="shared" si="100"/>
        <v>0</v>
      </c>
      <c r="W92" s="9">
        <f t="shared" si="98"/>
        <v>0</v>
      </c>
      <c r="X92" s="9">
        <f t="shared" si="99"/>
        <v>0</v>
      </c>
    </row>
    <row r="93" spans="1:24" ht="24" x14ac:dyDescent="0.2">
      <c r="A93" s="30" t="s">
        <v>227</v>
      </c>
      <c r="B93" s="78" t="s">
        <v>257</v>
      </c>
      <c r="C93" s="6">
        <v>5198127</v>
      </c>
      <c r="D93" s="135" t="s">
        <v>261</v>
      </c>
      <c r="E93" s="82" t="s">
        <v>228</v>
      </c>
      <c r="F93" s="9">
        <v>32000</v>
      </c>
      <c r="G93" s="9">
        <v>32000</v>
      </c>
      <c r="H93" s="9">
        <v>0</v>
      </c>
      <c r="I93" s="9"/>
      <c r="J93" s="9">
        <f t="shared" si="90"/>
        <v>0</v>
      </c>
      <c r="K93" s="9">
        <f t="shared" si="91"/>
        <v>32000</v>
      </c>
      <c r="L93" s="9">
        <f t="shared" si="92"/>
        <v>32000</v>
      </c>
      <c r="M93" s="9">
        <v>0</v>
      </c>
      <c r="N93" s="9">
        <f t="shared" si="93"/>
        <v>0</v>
      </c>
      <c r="O93" s="9">
        <f t="shared" si="94"/>
        <v>-32000</v>
      </c>
      <c r="P93" s="45">
        <f t="shared" si="94"/>
        <v>-32000</v>
      </c>
      <c r="Q93" s="9">
        <v>0</v>
      </c>
      <c r="R93" s="9">
        <f t="shared" si="95"/>
        <v>0</v>
      </c>
      <c r="S93" s="9">
        <f t="shared" si="96"/>
        <v>0</v>
      </c>
      <c r="T93" s="9">
        <f t="shared" si="96"/>
        <v>0</v>
      </c>
      <c r="U93" s="9">
        <v>0</v>
      </c>
      <c r="V93" s="9">
        <f t="shared" si="100"/>
        <v>0</v>
      </c>
      <c r="W93" s="9">
        <f t="shared" si="98"/>
        <v>0</v>
      </c>
      <c r="X93" s="9">
        <f t="shared" si="99"/>
        <v>0</v>
      </c>
    </row>
    <row r="94" spans="1:24" ht="36" x14ac:dyDescent="0.2">
      <c r="A94" s="31" t="s">
        <v>229</v>
      </c>
      <c r="B94" s="78" t="s">
        <v>204</v>
      </c>
      <c r="C94" s="7">
        <v>5200008</v>
      </c>
      <c r="D94" s="134"/>
      <c r="E94" s="121" t="s">
        <v>230</v>
      </c>
      <c r="F94" s="9">
        <v>15000</v>
      </c>
      <c r="G94" s="9">
        <v>15000</v>
      </c>
      <c r="H94" s="9">
        <v>0</v>
      </c>
      <c r="I94" s="9"/>
      <c r="J94" s="9">
        <f t="shared" si="90"/>
        <v>0</v>
      </c>
      <c r="K94" s="9">
        <f t="shared" si="91"/>
        <v>15000</v>
      </c>
      <c r="L94" s="9">
        <f t="shared" si="92"/>
        <v>15000</v>
      </c>
      <c r="M94" s="9">
        <v>15000</v>
      </c>
      <c r="N94" s="9">
        <f t="shared" si="93"/>
        <v>15000</v>
      </c>
      <c r="O94" s="9">
        <f t="shared" si="94"/>
        <v>0</v>
      </c>
      <c r="P94" s="45">
        <f t="shared" si="94"/>
        <v>0</v>
      </c>
      <c r="Q94" s="9">
        <v>15000</v>
      </c>
      <c r="R94" s="9">
        <f t="shared" si="95"/>
        <v>15000</v>
      </c>
      <c r="S94" s="9">
        <f t="shared" si="96"/>
        <v>0</v>
      </c>
      <c r="T94" s="9">
        <f t="shared" si="96"/>
        <v>0</v>
      </c>
      <c r="U94" s="9">
        <v>15000</v>
      </c>
      <c r="V94" s="9">
        <f t="shared" si="100"/>
        <v>15000</v>
      </c>
      <c r="W94" s="9">
        <f t="shared" si="98"/>
        <v>0</v>
      </c>
      <c r="X94" s="9">
        <f t="shared" si="99"/>
        <v>0</v>
      </c>
    </row>
    <row r="95" spans="1:24" ht="24" x14ac:dyDescent="0.2">
      <c r="A95" s="30" t="s">
        <v>231</v>
      </c>
      <c r="B95" s="78" t="s">
        <v>258</v>
      </c>
      <c r="C95" s="6">
        <v>5189952</v>
      </c>
      <c r="D95" s="135" t="s">
        <v>261</v>
      </c>
      <c r="E95" s="82" t="s">
        <v>232</v>
      </c>
      <c r="F95" s="9">
        <v>110000</v>
      </c>
      <c r="G95" s="9">
        <f t="shared" si="88"/>
        <v>110000</v>
      </c>
      <c r="H95" s="9">
        <v>0</v>
      </c>
      <c r="I95" s="9"/>
      <c r="J95" s="9">
        <f t="shared" si="90"/>
        <v>0</v>
      </c>
      <c r="K95" s="9">
        <f t="shared" si="91"/>
        <v>110000</v>
      </c>
      <c r="L95" s="9">
        <f t="shared" si="92"/>
        <v>110000</v>
      </c>
      <c r="M95" s="9">
        <v>0</v>
      </c>
      <c r="N95" s="9">
        <f t="shared" si="93"/>
        <v>0</v>
      </c>
      <c r="O95" s="9">
        <f t="shared" si="94"/>
        <v>-110000</v>
      </c>
      <c r="P95" s="45">
        <f t="shared" si="94"/>
        <v>-110000</v>
      </c>
      <c r="Q95" s="9">
        <v>0</v>
      </c>
      <c r="R95" s="9">
        <f t="shared" si="95"/>
        <v>0</v>
      </c>
      <c r="S95" s="9">
        <f t="shared" si="96"/>
        <v>0</v>
      </c>
      <c r="T95" s="9">
        <f t="shared" si="96"/>
        <v>0</v>
      </c>
      <c r="U95" s="9">
        <v>0</v>
      </c>
      <c r="V95" s="9">
        <f t="shared" si="100"/>
        <v>0</v>
      </c>
      <c r="W95" s="9">
        <f t="shared" si="98"/>
        <v>0</v>
      </c>
      <c r="X95" s="9">
        <f t="shared" si="99"/>
        <v>0</v>
      </c>
    </row>
    <row r="96" spans="1:24" ht="56.25" customHeight="1" x14ac:dyDescent="0.2">
      <c r="A96" s="31" t="s">
        <v>282</v>
      </c>
      <c r="B96" s="195"/>
      <c r="C96" s="7">
        <v>5202039</v>
      </c>
      <c r="D96" s="134"/>
      <c r="E96" s="134" t="s">
        <v>281</v>
      </c>
      <c r="F96" s="9">
        <v>10000</v>
      </c>
      <c r="G96" s="9">
        <v>10000</v>
      </c>
      <c r="H96" s="9">
        <v>0</v>
      </c>
      <c r="I96" s="9">
        <v>0</v>
      </c>
      <c r="J96" s="9">
        <f t="shared" si="90"/>
        <v>0</v>
      </c>
      <c r="K96" s="9">
        <v>0</v>
      </c>
      <c r="L96" s="9">
        <v>0</v>
      </c>
      <c r="M96" s="9">
        <v>0</v>
      </c>
      <c r="N96" s="9">
        <f t="shared" si="93"/>
        <v>0</v>
      </c>
      <c r="O96" s="9">
        <f t="shared" si="94"/>
        <v>0</v>
      </c>
      <c r="P96" s="45">
        <f t="shared" si="94"/>
        <v>0</v>
      </c>
      <c r="Q96" s="9">
        <v>10000</v>
      </c>
      <c r="R96" s="9">
        <f t="shared" si="95"/>
        <v>10000</v>
      </c>
      <c r="S96" s="9">
        <f t="shared" si="96"/>
        <v>10000</v>
      </c>
      <c r="T96" s="9">
        <f t="shared" si="96"/>
        <v>10000</v>
      </c>
      <c r="U96" s="9">
        <v>10000</v>
      </c>
      <c r="V96" s="9">
        <f t="shared" si="100"/>
        <v>10000</v>
      </c>
      <c r="W96" s="9">
        <f t="shared" si="98"/>
        <v>0</v>
      </c>
      <c r="X96" s="9">
        <f t="shared" si="99"/>
        <v>0</v>
      </c>
    </row>
    <row r="97" spans="1:24" ht="22.5" customHeight="1" x14ac:dyDescent="0.2">
      <c r="A97" s="242" t="s">
        <v>233</v>
      </c>
      <c r="B97" s="243"/>
      <c r="C97" s="181"/>
      <c r="D97" s="181"/>
      <c r="E97" s="13"/>
      <c r="F97" s="14">
        <f>SUM(F80:F96)</f>
        <v>749252.65999999992</v>
      </c>
      <c r="G97" s="14">
        <f>SUM(G80:G96)</f>
        <v>749252.65999999992</v>
      </c>
      <c r="H97" s="14">
        <f>SUM(H80:H96)</f>
        <v>0</v>
      </c>
      <c r="I97" s="14">
        <f>SUM(I80:I95)</f>
        <v>0</v>
      </c>
      <c r="J97" s="14">
        <f>I97+H97</f>
        <v>0</v>
      </c>
      <c r="K97" s="14">
        <f t="shared" ref="K97:T97" si="101">SUM(K80:K96)</f>
        <v>739252.65999999992</v>
      </c>
      <c r="L97" s="14">
        <f t="shared" si="101"/>
        <v>739252.65999999992</v>
      </c>
      <c r="M97" s="14">
        <f t="shared" si="101"/>
        <v>465159.06</v>
      </c>
      <c r="N97" s="14">
        <f t="shared" si="101"/>
        <v>465159.06</v>
      </c>
      <c r="O97" s="14">
        <f t="shared" si="101"/>
        <v>-274093.59999999998</v>
      </c>
      <c r="P97" s="150">
        <f t="shared" si="101"/>
        <v>-274093.59999999998</v>
      </c>
      <c r="Q97" s="14">
        <f t="shared" si="101"/>
        <v>245473.06</v>
      </c>
      <c r="R97" s="14">
        <f t="shared" si="101"/>
        <v>245473.06</v>
      </c>
      <c r="S97" s="14">
        <f t="shared" si="101"/>
        <v>-219686</v>
      </c>
      <c r="T97" s="14">
        <f t="shared" si="101"/>
        <v>-219686</v>
      </c>
      <c r="U97" s="14">
        <f t="shared" ref="U97:X97" si="102">SUM(U80:U96)</f>
        <v>247673.06</v>
      </c>
      <c r="V97" s="14">
        <f t="shared" si="102"/>
        <v>247673.06</v>
      </c>
      <c r="W97" s="14">
        <f t="shared" si="102"/>
        <v>2200</v>
      </c>
      <c r="X97" s="14">
        <f t="shared" si="102"/>
        <v>2200</v>
      </c>
    </row>
    <row r="98" spans="1:24" x14ac:dyDescent="0.2">
      <c r="A98" s="50"/>
      <c r="B98" s="22"/>
      <c r="C98" s="22"/>
      <c r="D98" s="22"/>
      <c r="E98" s="22"/>
      <c r="F98" s="23"/>
      <c r="G98" s="23"/>
      <c r="H98" s="81"/>
      <c r="I98" s="9"/>
      <c r="J98" s="9"/>
      <c r="K98" s="23"/>
      <c r="M98" s="9"/>
      <c r="N98" s="9"/>
      <c r="O98" s="23"/>
      <c r="Q98" s="168"/>
      <c r="R98" s="168"/>
      <c r="S98" s="168"/>
      <c r="T98" s="169"/>
      <c r="U98" s="168"/>
      <c r="V98" s="168"/>
      <c r="W98" s="168"/>
      <c r="X98" s="169"/>
    </row>
    <row r="99" spans="1:24" ht="12.75" customHeight="1" x14ac:dyDescent="0.2">
      <c r="A99" s="244" t="s">
        <v>24</v>
      </c>
      <c r="B99" s="244"/>
      <c r="C99" s="182"/>
      <c r="D99" s="182"/>
      <c r="E99" s="52"/>
      <c r="F99" s="53">
        <f t="shared" ref="F99:P99" si="103">SUM(F12+F28+F34+F37+F41+F44+F47+F54+F58+F62+F78+F97)</f>
        <v>12449994.300000001</v>
      </c>
      <c r="G99" s="53">
        <f t="shared" si="103"/>
        <v>12449994.300000001</v>
      </c>
      <c r="H99" s="53">
        <f t="shared" si="103"/>
        <v>142374.9</v>
      </c>
      <c r="I99" s="53">
        <f t="shared" si="103"/>
        <v>0</v>
      </c>
      <c r="J99" s="53">
        <f t="shared" si="103"/>
        <v>142374.9</v>
      </c>
      <c r="K99" s="53">
        <f t="shared" si="103"/>
        <v>12363105.300000001</v>
      </c>
      <c r="L99" s="53">
        <f t="shared" si="103"/>
        <v>12505480.199999999</v>
      </c>
      <c r="M99" s="53">
        <f t="shared" si="103"/>
        <v>8876897.7800000012</v>
      </c>
      <c r="N99" s="53">
        <f t="shared" si="103"/>
        <v>9019272.6800000016</v>
      </c>
      <c r="O99" s="53">
        <f t="shared" si="103"/>
        <v>-3486207.5200000009</v>
      </c>
      <c r="P99" s="53">
        <f t="shared" si="103"/>
        <v>-3486207.5200000009</v>
      </c>
      <c r="Q99" s="53">
        <f t="shared" ref="Q99:X99" si="104">SUM(Q12+Q28+Q34+Q37+Q41+Q44+Q47+Q54+Q58+Q62+Q78+Q97)</f>
        <v>7934100.7800000003</v>
      </c>
      <c r="R99" s="53">
        <f t="shared" si="104"/>
        <v>8076475.6799999997</v>
      </c>
      <c r="S99" s="53">
        <f t="shared" si="104"/>
        <v>-942797</v>
      </c>
      <c r="T99" s="53">
        <f t="shared" si="104"/>
        <v>-942797</v>
      </c>
      <c r="U99" s="53">
        <f t="shared" si="104"/>
        <v>7934100.7800000003</v>
      </c>
      <c r="V99" s="53">
        <f t="shared" si="104"/>
        <v>8076475.6799999997</v>
      </c>
      <c r="W99" s="53">
        <f t="shared" si="104"/>
        <v>0</v>
      </c>
      <c r="X99" s="53">
        <f t="shared" si="104"/>
        <v>0</v>
      </c>
    </row>
    <row r="100" spans="1:24" x14ac:dyDescent="0.2">
      <c r="A100" s="231" t="s">
        <v>20</v>
      </c>
      <c r="B100" s="231"/>
      <c r="C100" s="178"/>
      <c r="D100" s="178"/>
      <c r="E100" s="178"/>
      <c r="F100" s="178"/>
      <c r="G100" s="178"/>
      <c r="H100" s="178"/>
      <c r="I100" s="178"/>
      <c r="J100" s="178"/>
      <c r="K100" s="178"/>
      <c r="L100" s="178"/>
      <c r="M100" s="178"/>
      <c r="N100" s="178"/>
      <c r="O100" s="178"/>
      <c r="P100" s="162"/>
      <c r="Q100" s="178"/>
      <c r="R100" s="178"/>
      <c r="S100" s="178"/>
      <c r="T100" s="178"/>
      <c r="U100" s="178"/>
      <c r="V100" s="178"/>
      <c r="W100" s="178"/>
      <c r="X100" s="178"/>
    </row>
    <row r="101" spans="1:24" x14ac:dyDescent="0.2">
      <c r="A101" s="6" t="s">
        <v>6</v>
      </c>
      <c r="B101" s="7" t="s">
        <v>7</v>
      </c>
      <c r="C101" s="7"/>
      <c r="D101" s="7"/>
      <c r="E101" s="8"/>
      <c r="F101" s="9">
        <v>225000</v>
      </c>
      <c r="G101" s="9">
        <v>225000</v>
      </c>
      <c r="H101" s="9">
        <v>0</v>
      </c>
      <c r="I101" s="9">
        <v>0</v>
      </c>
      <c r="J101" s="9">
        <f t="shared" ref="J101:J115" si="105">I101+H101</f>
        <v>0</v>
      </c>
      <c r="K101" s="9">
        <v>225000</v>
      </c>
      <c r="L101" s="9">
        <v>225000</v>
      </c>
      <c r="M101" s="9">
        <v>225000</v>
      </c>
      <c r="N101" s="9">
        <v>225000</v>
      </c>
      <c r="O101" s="9">
        <v>0</v>
      </c>
      <c r="P101" s="45">
        <v>0</v>
      </c>
      <c r="Q101" s="9">
        <v>225000</v>
      </c>
      <c r="R101" s="9">
        <v>225000</v>
      </c>
      <c r="S101" s="9">
        <v>0</v>
      </c>
      <c r="T101" s="45">
        <v>0</v>
      </c>
      <c r="U101" s="9">
        <v>225000</v>
      </c>
      <c r="V101" s="9">
        <v>225000</v>
      </c>
      <c r="W101" s="9">
        <v>0</v>
      </c>
      <c r="X101" s="45">
        <v>0</v>
      </c>
    </row>
    <row r="102" spans="1:24" x14ac:dyDescent="0.2">
      <c r="A102" s="6" t="s">
        <v>23</v>
      </c>
      <c r="B102" s="7" t="s">
        <v>39</v>
      </c>
      <c r="C102" s="7"/>
      <c r="D102" s="7"/>
      <c r="E102" s="8"/>
      <c r="F102" s="9">
        <v>3200</v>
      </c>
      <c r="G102" s="9">
        <v>3200</v>
      </c>
      <c r="H102" s="9">
        <v>0</v>
      </c>
      <c r="I102" s="9">
        <v>0</v>
      </c>
      <c r="J102" s="9">
        <f t="shared" si="105"/>
        <v>0</v>
      </c>
      <c r="K102" s="9">
        <v>3200</v>
      </c>
      <c r="L102" s="9">
        <v>3200</v>
      </c>
      <c r="M102" s="9">
        <v>3200</v>
      </c>
      <c r="N102" s="9">
        <v>3200</v>
      </c>
      <c r="O102" s="9">
        <v>0</v>
      </c>
      <c r="P102" s="45">
        <v>0</v>
      </c>
      <c r="Q102" s="9">
        <v>3200</v>
      </c>
      <c r="R102" s="9">
        <v>3200</v>
      </c>
      <c r="S102" s="9">
        <v>0</v>
      </c>
      <c r="T102" s="45">
        <v>0</v>
      </c>
      <c r="U102" s="9">
        <v>3200</v>
      </c>
      <c r="V102" s="9">
        <v>3200</v>
      </c>
      <c r="W102" s="9">
        <v>0</v>
      </c>
      <c r="X102" s="45">
        <v>0</v>
      </c>
    </row>
    <row r="103" spans="1:24" x14ac:dyDescent="0.2">
      <c r="A103" s="6" t="s">
        <v>8</v>
      </c>
      <c r="B103" s="7" t="s">
        <v>37</v>
      </c>
      <c r="C103" s="7"/>
      <c r="D103" s="7"/>
      <c r="E103" s="8"/>
      <c r="F103" s="9">
        <v>5500</v>
      </c>
      <c r="G103" s="9">
        <v>5500</v>
      </c>
      <c r="H103" s="9">
        <v>0</v>
      </c>
      <c r="I103" s="9">
        <v>0</v>
      </c>
      <c r="J103" s="9">
        <f t="shared" si="105"/>
        <v>0</v>
      </c>
      <c r="K103" s="9">
        <v>5500</v>
      </c>
      <c r="L103" s="9">
        <v>5500</v>
      </c>
      <c r="M103" s="9">
        <v>5500</v>
      </c>
      <c r="N103" s="9">
        <v>5500</v>
      </c>
      <c r="O103" s="9">
        <v>0</v>
      </c>
      <c r="P103" s="45">
        <v>0</v>
      </c>
      <c r="Q103" s="9">
        <v>5500</v>
      </c>
      <c r="R103" s="9">
        <v>5500</v>
      </c>
      <c r="S103" s="9">
        <v>0</v>
      </c>
      <c r="T103" s="45">
        <v>0</v>
      </c>
      <c r="U103" s="9">
        <v>5500</v>
      </c>
      <c r="V103" s="9">
        <v>5500</v>
      </c>
      <c r="W103" s="9">
        <v>0</v>
      </c>
      <c r="X103" s="45">
        <v>0</v>
      </c>
    </row>
    <row r="104" spans="1:24" x14ac:dyDescent="0.2">
      <c r="A104" s="6" t="s">
        <v>9</v>
      </c>
      <c r="B104" s="7" t="s">
        <v>38</v>
      </c>
      <c r="C104" s="7"/>
      <c r="D104" s="7"/>
      <c r="E104" s="8"/>
      <c r="F104" s="9">
        <v>3200</v>
      </c>
      <c r="G104" s="9">
        <v>3200</v>
      </c>
      <c r="H104" s="9">
        <v>0</v>
      </c>
      <c r="I104" s="9">
        <v>0</v>
      </c>
      <c r="J104" s="9">
        <f t="shared" si="105"/>
        <v>0</v>
      </c>
      <c r="K104" s="9">
        <v>3200</v>
      </c>
      <c r="L104" s="9">
        <v>3200</v>
      </c>
      <c r="M104" s="9">
        <v>3200</v>
      </c>
      <c r="N104" s="9">
        <v>3200</v>
      </c>
      <c r="O104" s="9">
        <v>0</v>
      </c>
      <c r="P104" s="45">
        <v>0</v>
      </c>
      <c r="Q104" s="9">
        <v>3200</v>
      </c>
      <c r="R104" s="9">
        <v>3200</v>
      </c>
      <c r="S104" s="9">
        <v>0</v>
      </c>
      <c r="T104" s="45">
        <v>0</v>
      </c>
      <c r="U104" s="9">
        <v>3200</v>
      </c>
      <c r="V104" s="9">
        <v>3200</v>
      </c>
      <c r="W104" s="9">
        <v>0</v>
      </c>
      <c r="X104" s="45">
        <v>0</v>
      </c>
    </row>
    <row r="105" spans="1:24" x14ac:dyDescent="0.2">
      <c r="A105" s="6" t="s">
        <v>10</v>
      </c>
      <c r="B105" s="7" t="s">
        <v>13</v>
      </c>
      <c r="C105" s="7"/>
      <c r="D105" s="7"/>
      <c r="E105" s="8"/>
      <c r="F105" s="9">
        <v>0</v>
      </c>
      <c r="G105" s="9">
        <f t="shared" ref="G105:G107" si="106">F105-(F105*2/100)</f>
        <v>0</v>
      </c>
      <c r="H105" s="9">
        <v>0</v>
      </c>
      <c r="I105" s="9">
        <v>0</v>
      </c>
      <c r="J105" s="9">
        <f t="shared" si="105"/>
        <v>0</v>
      </c>
      <c r="K105" s="9">
        <v>0</v>
      </c>
      <c r="L105" s="9">
        <v>0</v>
      </c>
      <c r="M105" s="9">
        <v>0</v>
      </c>
      <c r="N105" s="9">
        <v>0</v>
      </c>
      <c r="O105" s="9">
        <v>0</v>
      </c>
      <c r="P105" s="45">
        <v>0</v>
      </c>
      <c r="Q105" s="9">
        <v>0</v>
      </c>
      <c r="R105" s="9">
        <v>0</v>
      </c>
      <c r="S105" s="9">
        <v>0</v>
      </c>
      <c r="T105" s="45">
        <v>0</v>
      </c>
      <c r="U105" s="9">
        <v>0</v>
      </c>
      <c r="V105" s="9">
        <v>0</v>
      </c>
      <c r="W105" s="9">
        <v>0</v>
      </c>
      <c r="X105" s="45">
        <v>0</v>
      </c>
    </row>
    <row r="106" spans="1:24" x14ac:dyDescent="0.2">
      <c r="A106" s="6" t="s">
        <v>11</v>
      </c>
      <c r="B106" s="7" t="s">
        <v>14</v>
      </c>
      <c r="C106" s="7"/>
      <c r="D106" s="7"/>
      <c r="E106" s="8"/>
      <c r="F106" s="9">
        <v>0</v>
      </c>
      <c r="G106" s="9">
        <f t="shared" si="106"/>
        <v>0</v>
      </c>
      <c r="H106" s="9">
        <v>0</v>
      </c>
      <c r="I106" s="9">
        <v>0</v>
      </c>
      <c r="J106" s="9">
        <f t="shared" si="105"/>
        <v>0</v>
      </c>
      <c r="K106" s="9">
        <v>0</v>
      </c>
      <c r="L106" s="9">
        <v>0</v>
      </c>
      <c r="M106" s="9">
        <v>0</v>
      </c>
      <c r="N106" s="9">
        <v>0</v>
      </c>
      <c r="O106" s="9">
        <v>0</v>
      </c>
      <c r="P106" s="45">
        <v>0</v>
      </c>
      <c r="Q106" s="9">
        <v>0</v>
      </c>
      <c r="R106" s="9">
        <v>0</v>
      </c>
      <c r="S106" s="9">
        <v>0</v>
      </c>
      <c r="T106" s="45">
        <v>0</v>
      </c>
      <c r="U106" s="9">
        <v>0</v>
      </c>
      <c r="V106" s="9">
        <v>0</v>
      </c>
      <c r="W106" s="9">
        <v>0</v>
      </c>
      <c r="X106" s="45">
        <v>0</v>
      </c>
    </row>
    <row r="107" spans="1:24" x14ac:dyDescent="0.2">
      <c r="A107" s="6" t="s">
        <v>12</v>
      </c>
      <c r="B107" s="7" t="s">
        <v>15</v>
      </c>
      <c r="C107" s="7"/>
      <c r="D107" s="7"/>
      <c r="E107" s="8"/>
      <c r="F107" s="9">
        <v>0</v>
      </c>
      <c r="G107" s="9">
        <f t="shared" si="106"/>
        <v>0</v>
      </c>
      <c r="H107" s="9">
        <v>0</v>
      </c>
      <c r="I107" s="9">
        <v>0</v>
      </c>
      <c r="J107" s="9">
        <f t="shared" si="105"/>
        <v>0</v>
      </c>
      <c r="K107" s="9">
        <v>0</v>
      </c>
      <c r="L107" s="9">
        <v>0</v>
      </c>
      <c r="M107" s="9">
        <v>0</v>
      </c>
      <c r="N107" s="9">
        <v>0</v>
      </c>
      <c r="O107" s="9">
        <v>0</v>
      </c>
      <c r="P107" s="45">
        <v>0</v>
      </c>
      <c r="Q107" s="9">
        <v>0</v>
      </c>
      <c r="R107" s="9">
        <v>0</v>
      </c>
      <c r="S107" s="9">
        <v>0</v>
      </c>
      <c r="T107" s="45">
        <v>0</v>
      </c>
      <c r="U107" s="9">
        <v>0</v>
      </c>
      <c r="V107" s="9">
        <v>0</v>
      </c>
      <c r="W107" s="9">
        <v>0</v>
      </c>
      <c r="X107" s="45">
        <v>0</v>
      </c>
    </row>
    <row r="108" spans="1:24" x14ac:dyDescent="0.2">
      <c r="A108" s="6" t="s">
        <v>234</v>
      </c>
      <c r="B108" s="55" t="s">
        <v>235</v>
      </c>
      <c r="C108" s="7"/>
      <c r="D108" s="7"/>
      <c r="E108" s="8"/>
      <c r="F108" s="9">
        <v>5500</v>
      </c>
      <c r="G108" s="9">
        <v>5500</v>
      </c>
      <c r="H108" s="9">
        <v>0</v>
      </c>
      <c r="I108" s="9">
        <v>0</v>
      </c>
      <c r="J108" s="9">
        <f t="shared" si="105"/>
        <v>0</v>
      </c>
      <c r="K108" s="9">
        <v>5500</v>
      </c>
      <c r="L108" s="9">
        <v>5500</v>
      </c>
      <c r="M108" s="9">
        <v>5500</v>
      </c>
      <c r="N108" s="9">
        <v>5500</v>
      </c>
      <c r="O108" s="9">
        <v>0</v>
      </c>
      <c r="P108" s="45">
        <v>0</v>
      </c>
      <c r="Q108" s="9">
        <v>5500</v>
      </c>
      <c r="R108" s="9">
        <v>5500</v>
      </c>
      <c r="S108" s="9">
        <v>0</v>
      </c>
      <c r="T108" s="45">
        <v>0</v>
      </c>
      <c r="U108" s="9">
        <v>5500</v>
      </c>
      <c r="V108" s="9">
        <v>5500</v>
      </c>
      <c r="W108" s="9">
        <v>0</v>
      </c>
      <c r="X108" s="45">
        <v>0</v>
      </c>
    </row>
    <row r="109" spans="1:24" x14ac:dyDescent="0.2">
      <c r="A109" s="232" t="s">
        <v>16</v>
      </c>
      <c r="B109" s="232"/>
      <c r="C109" s="179"/>
      <c r="D109" s="179"/>
      <c r="E109" s="57"/>
      <c r="F109" s="58">
        <f>SUM(F101:F108)</f>
        <v>242400</v>
      </c>
      <c r="G109" s="58">
        <f>SUM(G101:G108)</f>
        <v>242400</v>
      </c>
      <c r="H109" s="58">
        <f>SUM(H101:H108)</f>
        <v>0</v>
      </c>
      <c r="I109" s="58">
        <f>SUM(I101:I108)</f>
        <v>0</v>
      </c>
      <c r="J109" s="58">
        <f t="shared" si="105"/>
        <v>0</v>
      </c>
      <c r="K109" s="58">
        <f t="shared" ref="K109:T109" si="107">SUM(K101:K108)</f>
        <v>242400</v>
      </c>
      <c r="L109" s="58">
        <f t="shared" si="107"/>
        <v>242400</v>
      </c>
      <c r="M109" s="58">
        <f t="shared" si="107"/>
        <v>242400</v>
      </c>
      <c r="N109" s="58">
        <f t="shared" si="107"/>
        <v>242400</v>
      </c>
      <c r="O109" s="58">
        <f t="shared" si="107"/>
        <v>0</v>
      </c>
      <c r="P109" s="163">
        <f t="shared" si="107"/>
        <v>0</v>
      </c>
      <c r="Q109" s="58">
        <f t="shared" si="107"/>
        <v>242400</v>
      </c>
      <c r="R109" s="58">
        <f t="shared" si="107"/>
        <v>242400</v>
      </c>
      <c r="S109" s="58">
        <f t="shared" si="107"/>
        <v>0</v>
      </c>
      <c r="T109" s="163">
        <f t="shared" si="107"/>
        <v>0</v>
      </c>
      <c r="U109" s="58">
        <f t="shared" ref="U109:X109" si="108">SUM(U101:U108)</f>
        <v>242400</v>
      </c>
      <c r="V109" s="58">
        <f t="shared" si="108"/>
        <v>242400</v>
      </c>
      <c r="W109" s="58">
        <f t="shared" si="108"/>
        <v>0</v>
      </c>
      <c r="X109" s="163">
        <f t="shared" si="108"/>
        <v>0</v>
      </c>
    </row>
    <row r="110" spans="1:24" ht="12.75" customHeight="1" x14ac:dyDescent="0.2">
      <c r="A110" s="255" t="s">
        <v>236</v>
      </c>
      <c r="B110" s="256"/>
      <c r="C110" s="88"/>
      <c r="D110" s="88"/>
      <c r="E110" s="89"/>
      <c r="F110" s="90">
        <f>F99+F109</f>
        <v>12692394.300000001</v>
      </c>
      <c r="G110" s="90">
        <f>G99+G109</f>
        <v>12692394.300000001</v>
      </c>
      <c r="H110" s="90">
        <f>SUM(H99+H109)</f>
        <v>142374.9</v>
      </c>
      <c r="I110" s="90">
        <f>SUM(I99+I109)</f>
        <v>0</v>
      </c>
      <c r="J110" s="90">
        <f t="shared" si="105"/>
        <v>142374.9</v>
      </c>
      <c r="K110" s="90">
        <f>K99+K109</f>
        <v>12605505.300000001</v>
      </c>
      <c r="L110" s="90">
        <f>L99+L109</f>
        <v>12747880.199999999</v>
      </c>
      <c r="M110" s="90">
        <f>SUM(M99+M109)</f>
        <v>9119297.7800000012</v>
      </c>
      <c r="N110" s="90">
        <f>SUM(N99+N109)</f>
        <v>9261672.6800000016</v>
      </c>
      <c r="O110" s="90">
        <f>O99+O109</f>
        <v>-3486207.5200000009</v>
      </c>
      <c r="P110" s="164">
        <f>P99+P109</f>
        <v>-3486207.5200000009</v>
      </c>
      <c r="Q110" s="90">
        <f>SUM(Q99+Q109)</f>
        <v>8176500.7800000003</v>
      </c>
      <c r="R110" s="90">
        <f>SUM(R99+R109)</f>
        <v>8318875.6799999997</v>
      </c>
      <c r="S110" s="90">
        <f>S99+S109</f>
        <v>-942797</v>
      </c>
      <c r="T110" s="164">
        <f>T99+T109</f>
        <v>-942797</v>
      </c>
      <c r="U110" s="90">
        <f>SUM(U99+U109)</f>
        <v>8176500.7800000003</v>
      </c>
      <c r="V110" s="90">
        <f>SUM(V99+V109)</f>
        <v>8318875.6799999997</v>
      </c>
      <c r="W110" s="90">
        <f>W99+W109</f>
        <v>0</v>
      </c>
      <c r="X110" s="164">
        <f>X99+X109</f>
        <v>0</v>
      </c>
    </row>
    <row r="111" spans="1:24" x14ac:dyDescent="0.2">
      <c r="B111" s="62"/>
      <c r="C111" s="62"/>
      <c r="D111" s="62"/>
      <c r="E111" s="63" t="s">
        <v>97</v>
      </c>
      <c r="F111" s="91">
        <f>F12+F28+F34+F37+F41+F44</f>
        <v>200000</v>
      </c>
      <c r="G111" s="91">
        <f>G12+G28+G34+G37+G41+G44</f>
        <v>200000</v>
      </c>
      <c r="H111" s="91">
        <f>H12+H28+H34+H37+H41+H44</f>
        <v>6950.34</v>
      </c>
      <c r="I111" s="91">
        <f>I12+I28+I34+I37+I41+I44</f>
        <v>0</v>
      </c>
      <c r="J111" s="91">
        <f t="shared" si="105"/>
        <v>6950.34</v>
      </c>
      <c r="K111" s="91">
        <f t="shared" ref="K111:T111" si="109">K12+K28+K34+K37+K41+K44</f>
        <v>200000</v>
      </c>
      <c r="L111" s="91">
        <f t="shared" si="109"/>
        <v>206950.34</v>
      </c>
      <c r="M111" s="91">
        <f t="shared" si="109"/>
        <v>200000</v>
      </c>
      <c r="N111" s="91">
        <f t="shared" si="109"/>
        <v>206950.34</v>
      </c>
      <c r="O111" s="91">
        <f t="shared" si="109"/>
        <v>0</v>
      </c>
      <c r="P111" s="165">
        <f t="shared" si="109"/>
        <v>0</v>
      </c>
      <c r="Q111" s="91">
        <f t="shared" si="109"/>
        <v>200000</v>
      </c>
      <c r="R111" s="91">
        <f t="shared" si="109"/>
        <v>206950.34</v>
      </c>
      <c r="S111" s="91">
        <f t="shared" si="109"/>
        <v>0</v>
      </c>
      <c r="T111" s="165">
        <f t="shared" si="109"/>
        <v>0</v>
      </c>
      <c r="U111" s="91">
        <f t="shared" ref="U111:X111" si="110">U12+U28+U34+U37+U41+U44</f>
        <v>200000</v>
      </c>
      <c r="V111" s="91">
        <f t="shared" si="110"/>
        <v>206950.34</v>
      </c>
      <c r="W111" s="91">
        <f t="shared" si="110"/>
        <v>0</v>
      </c>
      <c r="X111" s="165">
        <f t="shared" si="110"/>
        <v>0</v>
      </c>
    </row>
    <row r="112" spans="1:24" x14ac:dyDescent="0.2">
      <c r="B112" s="62"/>
      <c r="C112" s="62"/>
      <c r="D112" s="62"/>
      <c r="E112" s="63" t="s">
        <v>145</v>
      </c>
      <c r="F112" s="64">
        <f>F78 + F97</f>
        <v>2546594.4</v>
      </c>
      <c r="G112" s="64">
        <f>G78 + G97</f>
        <v>2546594.4</v>
      </c>
      <c r="H112" s="64">
        <f>H78 + H97</f>
        <v>66868.03</v>
      </c>
      <c r="I112" s="64">
        <f>I78 + I97</f>
        <v>0</v>
      </c>
      <c r="J112" s="64">
        <f t="shared" si="105"/>
        <v>66868.03</v>
      </c>
      <c r="K112" s="64">
        <f t="shared" ref="K112:T112" si="111">K78 + K97</f>
        <v>2536594.4</v>
      </c>
      <c r="L112" s="64">
        <f t="shared" si="111"/>
        <v>2603462.4299999997</v>
      </c>
      <c r="M112" s="64">
        <f t="shared" si="111"/>
        <v>1284927.29</v>
      </c>
      <c r="N112" s="64">
        <f t="shared" si="111"/>
        <v>1351795.32</v>
      </c>
      <c r="O112" s="64">
        <f t="shared" si="111"/>
        <v>-1251667.1099999999</v>
      </c>
      <c r="P112" s="166">
        <f t="shared" si="111"/>
        <v>-1251667.1099999999</v>
      </c>
      <c r="Q112" s="64">
        <f t="shared" si="111"/>
        <v>1065241.29</v>
      </c>
      <c r="R112" s="64">
        <f t="shared" si="111"/>
        <v>1132109.32</v>
      </c>
      <c r="S112" s="64">
        <f t="shared" si="111"/>
        <v>-219686</v>
      </c>
      <c r="T112" s="166">
        <f t="shared" si="111"/>
        <v>-219686</v>
      </c>
      <c r="U112" s="64">
        <f t="shared" ref="U112:X112" si="112">U78 + U97</f>
        <v>1065241.29</v>
      </c>
      <c r="V112" s="64">
        <f t="shared" si="112"/>
        <v>1132109.32</v>
      </c>
      <c r="W112" s="64">
        <f t="shared" si="112"/>
        <v>0</v>
      </c>
      <c r="X112" s="166">
        <f t="shared" si="112"/>
        <v>0</v>
      </c>
    </row>
    <row r="113" spans="2:24" x14ac:dyDescent="0.2">
      <c r="B113" s="62"/>
      <c r="C113" s="62"/>
      <c r="D113" s="62"/>
      <c r="E113" s="63" t="s">
        <v>98</v>
      </c>
      <c r="F113" s="166">
        <f t="shared" ref="F113:S113" si="113">F47+F54+F58+F62</f>
        <v>9703399.9000000004</v>
      </c>
      <c r="G113" s="166">
        <f t="shared" si="113"/>
        <v>9703399.9000000004</v>
      </c>
      <c r="H113" s="166">
        <f t="shared" si="113"/>
        <v>68556.53</v>
      </c>
      <c r="I113" s="166">
        <f t="shared" si="113"/>
        <v>0</v>
      </c>
      <c r="J113" s="166">
        <f t="shared" si="113"/>
        <v>68556.53</v>
      </c>
      <c r="K113" s="166">
        <f t="shared" si="113"/>
        <v>9626510.9000000004</v>
      </c>
      <c r="L113" s="166">
        <f t="shared" si="113"/>
        <v>9695067.4299999997</v>
      </c>
      <c r="M113" s="166">
        <f t="shared" si="113"/>
        <v>7391970.4900000002</v>
      </c>
      <c r="N113" s="166">
        <f t="shared" si="113"/>
        <v>7460527.0199999996</v>
      </c>
      <c r="O113" s="166">
        <f t="shared" si="113"/>
        <v>-2234540.4100000006</v>
      </c>
      <c r="P113" s="166">
        <f t="shared" si="113"/>
        <v>-2234540.4100000006</v>
      </c>
      <c r="Q113" s="166">
        <f t="shared" si="113"/>
        <v>6668859.4900000002</v>
      </c>
      <c r="R113" s="166">
        <f t="shared" si="113"/>
        <v>6737416.0199999996</v>
      </c>
      <c r="S113" s="166">
        <f t="shared" si="113"/>
        <v>-723111</v>
      </c>
      <c r="T113" s="166">
        <f>T47+T54+T58+T62</f>
        <v>-723111</v>
      </c>
      <c r="U113" s="166">
        <f t="shared" ref="U113:W113" si="114">U47+U54+U58+U62</f>
        <v>6668859.4900000002</v>
      </c>
      <c r="V113" s="166">
        <f t="shared" si="114"/>
        <v>6737416.0199999996</v>
      </c>
      <c r="W113" s="166">
        <f t="shared" si="114"/>
        <v>0</v>
      </c>
      <c r="X113" s="166">
        <f>X47+X54+X58+X62</f>
        <v>0</v>
      </c>
    </row>
    <row r="114" spans="2:24" x14ac:dyDescent="0.2">
      <c r="B114" s="62"/>
      <c r="C114" s="62"/>
      <c r="D114" s="62"/>
      <c r="E114" s="63" t="s">
        <v>35</v>
      </c>
      <c r="F114" s="64">
        <f>SUM(F109)</f>
        <v>242400</v>
      </c>
      <c r="G114" s="64">
        <f>SUM(G109)</f>
        <v>242400</v>
      </c>
      <c r="H114" s="64">
        <f>SUM(H109)</f>
        <v>0</v>
      </c>
      <c r="I114" s="64">
        <f>SUM(I109)</f>
        <v>0</v>
      </c>
      <c r="J114" s="64">
        <f>I114+H114</f>
        <v>0</v>
      </c>
      <c r="K114" s="64">
        <f t="shared" ref="K114:T114" si="115">SUM(K109)</f>
        <v>242400</v>
      </c>
      <c r="L114" s="64">
        <f t="shared" si="115"/>
        <v>242400</v>
      </c>
      <c r="M114" s="64">
        <f t="shared" si="115"/>
        <v>242400</v>
      </c>
      <c r="N114" s="64">
        <f t="shared" si="115"/>
        <v>242400</v>
      </c>
      <c r="O114" s="64">
        <f t="shared" si="115"/>
        <v>0</v>
      </c>
      <c r="P114" s="166">
        <f t="shared" si="115"/>
        <v>0</v>
      </c>
      <c r="Q114" s="64">
        <f t="shared" si="115"/>
        <v>242400</v>
      </c>
      <c r="R114" s="64">
        <f t="shared" si="115"/>
        <v>242400</v>
      </c>
      <c r="S114" s="64">
        <f t="shared" si="115"/>
        <v>0</v>
      </c>
      <c r="T114" s="166">
        <f t="shared" si="115"/>
        <v>0</v>
      </c>
      <c r="U114" s="64">
        <f t="shared" ref="U114:X114" si="116">SUM(U109)</f>
        <v>242400</v>
      </c>
      <c r="V114" s="64">
        <f t="shared" si="116"/>
        <v>242400</v>
      </c>
      <c r="W114" s="64">
        <f t="shared" si="116"/>
        <v>0</v>
      </c>
      <c r="X114" s="166">
        <f t="shared" si="116"/>
        <v>0</v>
      </c>
    </row>
    <row r="115" spans="2:24" x14ac:dyDescent="0.2">
      <c r="B115" s="65"/>
      <c r="C115" s="65"/>
      <c r="D115" s="65"/>
      <c r="E115" s="66" t="s">
        <v>99</v>
      </c>
      <c r="F115" s="67">
        <f>SUM(F111:F114)</f>
        <v>12692394.300000001</v>
      </c>
      <c r="G115" s="67">
        <f>SUM(G111:G114)</f>
        <v>12692394.300000001</v>
      </c>
      <c r="H115" s="67">
        <f>SUM(H111:H114)</f>
        <v>142374.9</v>
      </c>
      <c r="I115" s="67">
        <f>SUM(I111:I114)</f>
        <v>0</v>
      </c>
      <c r="J115" s="67">
        <f t="shared" si="105"/>
        <v>142374.9</v>
      </c>
      <c r="K115" s="67">
        <f t="shared" ref="K115:T115" si="117">SUM(K111:K114)</f>
        <v>12605505.300000001</v>
      </c>
      <c r="L115" s="67">
        <f t="shared" si="117"/>
        <v>12747880.199999999</v>
      </c>
      <c r="M115" s="67">
        <f t="shared" si="117"/>
        <v>9119297.7800000012</v>
      </c>
      <c r="N115" s="67">
        <f t="shared" si="117"/>
        <v>9261672.6799999997</v>
      </c>
      <c r="O115" s="67">
        <f t="shared" si="117"/>
        <v>-3486207.5200000005</v>
      </c>
      <c r="P115" s="167">
        <f t="shared" si="117"/>
        <v>-3486207.5200000005</v>
      </c>
      <c r="Q115" s="67">
        <f t="shared" si="117"/>
        <v>8176500.7800000003</v>
      </c>
      <c r="R115" s="67">
        <f t="shared" si="117"/>
        <v>8318875.6799999997</v>
      </c>
      <c r="S115" s="67">
        <f t="shared" si="117"/>
        <v>-942797</v>
      </c>
      <c r="T115" s="167">
        <f t="shared" si="117"/>
        <v>-942797</v>
      </c>
      <c r="U115" s="67">
        <f t="shared" ref="U115:X115" si="118">SUM(U111:U114)</f>
        <v>8176500.7800000003</v>
      </c>
      <c r="V115" s="67">
        <f t="shared" si="118"/>
        <v>8318875.6799999997</v>
      </c>
      <c r="W115" s="67">
        <f t="shared" si="118"/>
        <v>0</v>
      </c>
      <c r="X115" s="167">
        <f t="shared" si="118"/>
        <v>0</v>
      </c>
    </row>
    <row r="116" spans="2:24" x14ac:dyDescent="0.2">
      <c r="M116" s="85"/>
    </row>
    <row r="117" spans="2:24" x14ac:dyDescent="0.2">
      <c r="M117" s="85"/>
    </row>
    <row r="120" spans="2:24" x14ac:dyDescent="0.2">
      <c r="J120" s="85"/>
      <c r="T120" s="85"/>
    </row>
    <row r="122" spans="2:24" x14ac:dyDescent="0.2">
      <c r="I122" s="85"/>
    </row>
  </sheetData>
  <mergeCells count="23">
    <mergeCell ref="A42:B42"/>
    <mergeCell ref="A2:B2"/>
    <mergeCell ref="A13:B13"/>
    <mergeCell ref="A29:B29"/>
    <mergeCell ref="A35:B35"/>
    <mergeCell ref="A38:B38"/>
    <mergeCell ref="A63:G63"/>
    <mergeCell ref="A44:B44"/>
    <mergeCell ref="A45:B45"/>
    <mergeCell ref="A47:B47"/>
    <mergeCell ref="A48:B48"/>
    <mergeCell ref="F48:G48"/>
    <mergeCell ref="A54:B54"/>
    <mergeCell ref="A55:B55"/>
    <mergeCell ref="F55:G55"/>
    <mergeCell ref="A58:B58"/>
    <mergeCell ref="A59:B59"/>
    <mergeCell ref="A62:B62"/>
    <mergeCell ref="A97:B97"/>
    <mergeCell ref="A99:B99"/>
    <mergeCell ref="A100:B100"/>
    <mergeCell ref="A109:B109"/>
    <mergeCell ref="A110:B110"/>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3"/>
  <sheetViews>
    <sheetView topLeftCell="N1" zoomScaleNormal="100" workbookViewId="0">
      <pane ySplit="1" topLeftCell="A104" activePane="bottomLeft" state="frozen"/>
      <selection activeCell="AH138" sqref="AH138"/>
      <selection pane="bottomLeft" activeCell="AH138" sqref="AH138"/>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8.140625" style="79" customWidth="1"/>
    <col min="18" max="18" width="16.7109375" style="79" customWidth="1"/>
    <col min="19" max="19" width="13.85546875" style="79" customWidth="1"/>
    <col min="20" max="20" width="16" style="79" customWidth="1"/>
    <col min="21" max="21" width="22.7109375" style="79" customWidth="1"/>
    <col min="22" max="22" width="16.140625" style="79" customWidth="1"/>
    <col min="23" max="23" width="15.85546875" style="79" customWidth="1"/>
    <col min="24" max="24" width="15.7109375" style="79" customWidth="1"/>
    <col min="25" max="25" width="22.7109375" style="79" customWidth="1"/>
    <col min="26" max="26" width="16.140625" style="79" customWidth="1"/>
    <col min="27" max="27" width="15.85546875" style="79" customWidth="1"/>
    <col min="28" max="28" width="15.7109375" style="79" customWidth="1"/>
    <col min="29" max="16384" width="9.140625" style="79"/>
  </cols>
  <sheetData>
    <row r="1" spans="1:28"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114" t="s">
        <v>277</v>
      </c>
      <c r="N1" s="114" t="s">
        <v>278</v>
      </c>
      <c r="O1" s="114" t="s">
        <v>252</v>
      </c>
      <c r="P1" s="171" t="s">
        <v>253</v>
      </c>
      <c r="Q1" s="114" t="s">
        <v>275</v>
      </c>
      <c r="R1" s="114" t="s">
        <v>276</v>
      </c>
      <c r="S1" s="114" t="s">
        <v>273</v>
      </c>
      <c r="T1" s="114" t="s">
        <v>274</v>
      </c>
      <c r="U1" s="114" t="s">
        <v>283</v>
      </c>
      <c r="V1" s="114" t="s">
        <v>284</v>
      </c>
      <c r="W1" s="114" t="s">
        <v>285</v>
      </c>
      <c r="X1" s="114" t="s">
        <v>286</v>
      </c>
      <c r="Y1" s="69" t="s">
        <v>287</v>
      </c>
      <c r="Z1" s="69" t="s">
        <v>288</v>
      </c>
      <c r="AA1" s="70" t="s">
        <v>289</v>
      </c>
      <c r="AB1" s="70" t="s">
        <v>290</v>
      </c>
    </row>
    <row r="2" spans="1:28" x14ac:dyDescent="0.2">
      <c r="A2" s="247" t="s">
        <v>1</v>
      </c>
      <c r="B2" s="248"/>
      <c r="C2" s="5"/>
      <c r="D2" s="5"/>
      <c r="E2" s="5"/>
      <c r="F2" s="5"/>
      <c r="G2" s="5"/>
      <c r="H2" s="5"/>
      <c r="I2" s="5"/>
      <c r="J2" s="5"/>
      <c r="K2" s="5"/>
      <c r="L2" s="5"/>
      <c r="M2" s="5"/>
      <c r="N2" s="5"/>
      <c r="O2" s="5"/>
      <c r="P2" s="192"/>
      <c r="Q2" s="5"/>
      <c r="R2" s="5"/>
      <c r="S2" s="5"/>
      <c r="T2" s="5"/>
      <c r="U2" s="5"/>
      <c r="V2" s="5"/>
      <c r="W2" s="5"/>
      <c r="X2" s="5"/>
      <c r="Y2" s="5"/>
      <c r="Z2" s="5"/>
      <c r="AA2" s="5"/>
      <c r="AB2" s="5"/>
    </row>
    <row r="3" spans="1:28"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49">
        <f>K3+L3</f>
        <v>0</v>
      </c>
      <c r="Q3" s="116">
        <v>0</v>
      </c>
      <c r="R3" s="116">
        <f>H3+S3</f>
        <v>0</v>
      </c>
      <c r="S3" s="116">
        <f>Q3-M3</f>
        <v>0</v>
      </c>
      <c r="T3" s="116">
        <f>R3-N3</f>
        <v>0</v>
      </c>
      <c r="U3" s="116">
        <v>0</v>
      </c>
      <c r="V3" s="116">
        <f>L3+W3</f>
        <v>0</v>
      </c>
      <c r="W3" s="116">
        <f>U3-Q3</f>
        <v>0</v>
      </c>
      <c r="X3" s="116">
        <f>V3-R3</f>
        <v>0</v>
      </c>
      <c r="Y3" s="116">
        <v>0</v>
      </c>
      <c r="Z3" s="116">
        <f>P3+AA3</f>
        <v>0</v>
      </c>
      <c r="AA3" s="116">
        <f>Y3-U3</f>
        <v>0</v>
      </c>
      <c r="AB3" s="116">
        <f>Z3-V3</f>
        <v>0</v>
      </c>
    </row>
    <row r="4" spans="1:28"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49">
        <f t="shared" ref="P4:P11" si="2">K4+L4</f>
        <v>0</v>
      </c>
      <c r="Q4" s="116">
        <v>0</v>
      </c>
      <c r="R4" s="116">
        <f t="shared" ref="R4:R11" si="3">H4+S4</f>
        <v>0</v>
      </c>
      <c r="S4" s="116">
        <f t="shared" ref="S4:T11" si="4">Q4-M4</f>
        <v>0</v>
      </c>
      <c r="T4" s="116">
        <f t="shared" si="4"/>
        <v>0</v>
      </c>
      <c r="U4" s="116">
        <v>0</v>
      </c>
      <c r="V4" s="116">
        <f t="shared" ref="V4:V11" si="5">L4+W4</f>
        <v>0</v>
      </c>
      <c r="W4" s="116">
        <f t="shared" ref="W4:X11" si="6">U4-Q4</f>
        <v>0</v>
      </c>
      <c r="X4" s="116">
        <f t="shared" si="6"/>
        <v>0</v>
      </c>
      <c r="Y4" s="116">
        <v>0</v>
      </c>
      <c r="Z4" s="116">
        <f t="shared" ref="Z4:Z11" si="7">P4+AA4</f>
        <v>0</v>
      </c>
      <c r="AA4" s="116">
        <f t="shared" ref="AA4:AA11" si="8">Y4-U4</f>
        <v>0</v>
      </c>
      <c r="AB4" s="116">
        <f t="shared" ref="AB4:AB11" si="9">Z4-V4</f>
        <v>0</v>
      </c>
    </row>
    <row r="5" spans="1:28"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49">
        <f t="shared" si="2"/>
        <v>0</v>
      </c>
      <c r="Q5" s="116">
        <v>0</v>
      </c>
      <c r="R5" s="116">
        <f t="shared" si="3"/>
        <v>0</v>
      </c>
      <c r="S5" s="116">
        <f t="shared" si="4"/>
        <v>0</v>
      </c>
      <c r="T5" s="116">
        <f t="shared" si="4"/>
        <v>0</v>
      </c>
      <c r="U5" s="116">
        <v>0</v>
      </c>
      <c r="V5" s="116">
        <f t="shared" si="5"/>
        <v>0</v>
      </c>
      <c r="W5" s="116">
        <f t="shared" si="6"/>
        <v>0</v>
      </c>
      <c r="X5" s="116">
        <f t="shared" si="6"/>
        <v>0</v>
      </c>
      <c r="Y5" s="116">
        <v>0</v>
      </c>
      <c r="Z5" s="116">
        <f t="shared" si="7"/>
        <v>0</v>
      </c>
      <c r="AA5" s="116">
        <f t="shared" si="8"/>
        <v>0</v>
      </c>
      <c r="AB5" s="116">
        <f t="shared" si="9"/>
        <v>0</v>
      </c>
    </row>
    <row r="6" spans="1:28"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49">
        <f t="shared" si="2"/>
        <v>0</v>
      </c>
      <c r="Q6" s="116">
        <v>0</v>
      </c>
      <c r="R6" s="116">
        <f t="shared" si="3"/>
        <v>0</v>
      </c>
      <c r="S6" s="116">
        <f t="shared" si="4"/>
        <v>0</v>
      </c>
      <c r="T6" s="116">
        <f t="shared" si="4"/>
        <v>0</v>
      </c>
      <c r="U6" s="116">
        <v>0</v>
      </c>
      <c r="V6" s="116">
        <f t="shared" si="5"/>
        <v>0</v>
      </c>
      <c r="W6" s="116">
        <f t="shared" si="6"/>
        <v>0</v>
      </c>
      <c r="X6" s="116">
        <f t="shared" si="6"/>
        <v>0</v>
      </c>
      <c r="Y6" s="116">
        <v>0</v>
      </c>
      <c r="Z6" s="116">
        <f t="shared" si="7"/>
        <v>0</v>
      </c>
      <c r="AA6" s="116">
        <f t="shared" si="8"/>
        <v>0</v>
      </c>
      <c r="AB6" s="116">
        <f t="shared" si="9"/>
        <v>0</v>
      </c>
    </row>
    <row r="7" spans="1:28"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49">
        <f t="shared" si="2"/>
        <v>0</v>
      </c>
      <c r="Q7" s="116">
        <v>0</v>
      </c>
      <c r="R7" s="116">
        <f t="shared" si="3"/>
        <v>0</v>
      </c>
      <c r="S7" s="116">
        <f t="shared" si="4"/>
        <v>0</v>
      </c>
      <c r="T7" s="116">
        <f t="shared" si="4"/>
        <v>0</v>
      </c>
      <c r="U7" s="116">
        <v>0</v>
      </c>
      <c r="V7" s="116">
        <f t="shared" si="5"/>
        <v>0</v>
      </c>
      <c r="W7" s="116">
        <f t="shared" si="6"/>
        <v>0</v>
      </c>
      <c r="X7" s="116">
        <f t="shared" si="6"/>
        <v>0</v>
      </c>
      <c r="Y7" s="116">
        <v>0</v>
      </c>
      <c r="Z7" s="116">
        <f t="shared" si="7"/>
        <v>0</v>
      </c>
      <c r="AA7" s="116">
        <f t="shared" si="8"/>
        <v>0</v>
      </c>
      <c r="AB7" s="116">
        <f t="shared" si="9"/>
        <v>0</v>
      </c>
    </row>
    <row r="8" spans="1:28"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49">
        <f t="shared" si="2"/>
        <v>0</v>
      </c>
      <c r="Q8" s="116">
        <v>0</v>
      </c>
      <c r="R8" s="116">
        <f t="shared" si="3"/>
        <v>0</v>
      </c>
      <c r="S8" s="116">
        <f t="shared" si="4"/>
        <v>0</v>
      </c>
      <c r="T8" s="116">
        <f t="shared" si="4"/>
        <v>0</v>
      </c>
      <c r="U8" s="116">
        <v>0</v>
      </c>
      <c r="V8" s="116">
        <f t="shared" si="5"/>
        <v>0</v>
      </c>
      <c r="W8" s="116">
        <f t="shared" si="6"/>
        <v>0</v>
      </c>
      <c r="X8" s="116">
        <f t="shared" si="6"/>
        <v>0</v>
      </c>
      <c r="Y8" s="116">
        <v>0</v>
      </c>
      <c r="Z8" s="116">
        <f t="shared" si="7"/>
        <v>0</v>
      </c>
      <c r="AA8" s="116">
        <f t="shared" si="8"/>
        <v>0</v>
      </c>
      <c r="AB8" s="116">
        <f t="shared" si="9"/>
        <v>0</v>
      </c>
    </row>
    <row r="9" spans="1:28"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49">
        <f t="shared" si="2"/>
        <v>0</v>
      </c>
      <c r="Q9" s="116">
        <v>0</v>
      </c>
      <c r="R9" s="116">
        <f t="shared" si="3"/>
        <v>0</v>
      </c>
      <c r="S9" s="116">
        <f t="shared" si="4"/>
        <v>0</v>
      </c>
      <c r="T9" s="116">
        <f t="shared" si="4"/>
        <v>0</v>
      </c>
      <c r="U9" s="116">
        <v>0</v>
      </c>
      <c r="V9" s="116">
        <f t="shared" si="5"/>
        <v>0</v>
      </c>
      <c r="W9" s="116">
        <f t="shared" si="6"/>
        <v>0</v>
      </c>
      <c r="X9" s="116">
        <f t="shared" si="6"/>
        <v>0</v>
      </c>
      <c r="Y9" s="116">
        <v>0</v>
      </c>
      <c r="Z9" s="116">
        <f t="shared" si="7"/>
        <v>0</v>
      </c>
      <c r="AA9" s="116">
        <f t="shared" si="8"/>
        <v>0</v>
      </c>
      <c r="AB9" s="116">
        <f t="shared" si="9"/>
        <v>0</v>
      </c>
    </row>
    <row r="10" spans="1:28"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49">
        <f t="shared" si="2"/>
        <v>0</v>
      </c>
      <c r="Q10" s="116">
        <v>0</v>
      </c>
      <c r="R10" s="116">
        <f t="shared" si="3"/>
        <v>0</v>
      </c>
      <c r="S10" s="116">
        <f t="shared" si="4"/>
        <v>0</v>
      </c>
      <c r="T10" s="116">
        <f t="shared" si="4"/>
        <v>0</v>
      </c>
      <c r="U10" s="116">
        <v>0</v>
      </c>
      <c r="V10" s="116">
        <f t="shared" si="5"/>
        <v>0</v>
      </c>
      <c r="W10" s="116">
        <f t="shared" si="6"/>
        <v>0</v>
      </c>
      <c r="X10" s="116">
        <f t="shared" si="6"/>
        <v>0</v>
      </c>
      <c r="Y10" s="116">
        <v>0</v>
      </c>
      <c r="Z10" s="116">
        <f t="shared" si="7"/>
        <v>0</v>
      </c>
      <c r="AA10" s="116">
        <f t="shared" si="8"/>
        <v>0</v>
      </c>
      <c r="AB10" s="116">
        <f t="shared" si="9"/>
        <v>0</v>
      </c>
    </row>
    <row r="11" spans="1:28"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49">
        <f t="shared" si="2"/>
        <v>0</v>
      </c>
      <c r="Q11" s="116">
        <v>0</v>
      </c>
      <c r="R11" s="116">
        <f t="shared" si="3"/>
        <v>0</v>
      </c>
      <c r="S11" s="116">
        <f t="shared" si="4"/>
        <v>0</v>
      </c>
      <c r="T11" s="116">
        <f t="shared" si="4"/>
        <v>0</v>
      </c>
      <c r="U11" s="116">
        <v>0</v>
      </c>
      <c r="V11" s="116">
        <f t="shared" si="5"/>
        <v>0</v>
      </c>
      <c r="W11" s="116">
        <f t="shared" si="6"/>
        <v>0</v>
      </c>
      <c r="X11" s="116">
        <f t="shared" si="6"/>
        <v>0</v>
      </c>
      <c r="Y11" s="116">
        <v>0</v>
      </c>
      <c r="Z11" s="116">
        <f t="shared" si="7"/>
        <v>0</v>
      </c>
      <c r="AA11" s="116">
        <f t="shared" si="8"/>
        <v>0</v>
      </c>
      <c r="AB11" s="116">
        <f t="shared" si="9"/>
        <v>0</v>
      </c>
    </row>
    <row r="12" spans="1:28"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10">SUM(L3:L11)</f>
        <v>0</v>
      </c>
      <c r="M12" s="14">
        <f>SUM(M3:M11)</f>
        <v>0</v>
      </c>
      <c r="N12" s="71">
        <f>M12+L12</f>
        <v>0</v>
      </c>
      <c r="O12" s="14">
        <f>J12+M12</f>
        <v>0</v>
      </c>
      <c r="P12" s="150">
        <f t="shared" ref="P12:X12" si="11">SUM(P3:P11)</f>
        <v>0</v>
      </c>
      <c r="Q12" s="14">
        <f t="shared" si="11"/>
        <v>0</v>
      </c>
      <c r="R12" s="14">
        <f t="shared" si="11"/>
        <v>0</v>
      </c>
      <c r="S12" s="14">
        <f t="shared" si="11"/>
        <v>0</v>
      </c>
      <c r="T12" s="14">
        <f t="shared" si="11"/>
        <v>0</v>
      </c>
      <c r="U12" s="14">
        <f t="shared" si="11"/>
        <v>0</v>
      </c>
      <c r="V12" s="14">
        <f t="shared" si="11"/>
        <v>0</v>
      </c>
      <c r="W12" s="14">
        <f t="shared" si="11"/>
        <v>0</v>
      </c>
      <c r="X12" s="14">
        <f t="shared" si="11"/>
        <v>0</v>
      </c>
      <c r="Y12" s="14">
        <f t="shared" ref="Y12:AB12" si="12">SUM(Y3:Y11)</f>
        <v>0</v>
      </c>
      <c r="Z12" s="14">
        <f t="shared" si="12"/>
        <v>0</v>
      </c>
      <c r="AA12" s="14">
        <f t="shared" si="12"/>
        <v>0</v>
      </c>
      <c r="AB12" s="14">
        <f t="shared" si="12"/>
        <v>0</v>
      </c>
    </row>
    <row r="13" spans="1:28" x14ac:dyDescent="0.2">
      <c r="A13" s="247" t="s">
        <v>25</v>
      </c>
      <c r="B13" s="248"/>
      <c r="C13" s="5"/>
      <c r="D13" s="5"/>
      <c r="E13" s="5"/>
      <c r="F13" s="5"/>
      <c r="G13" s="5"/>
      <c r="H13" s="5"/>
      <c r="I13" s="5"/>
      <c r="J13" s="5"/>
      <c r="K13" s="5"/>
      <c r="L13" s="5"/>
      <c r="M13" s="5"/>
      <c r="N13" s="5"/>
      <c r="O13" s="5"/>
      <c r="P13" s="192"/>
      <c r="Q13" s="5"/>
      <c r="R13" s="5"/>
      <c r="S13" s="5"/>
      <c r="T13" s="5"/>
      <c r="U13" s="5"/>
      <c r="V13" s="5"/>
      <c r="W13" s="5"/>
      <c r="X13" s="5"/>
      <c r="Y13" s="5"/>
      <c r="Z13" s="5"/>
      <c r="AA13" s="5"/>
      <c r="AB13" s="5"/>
    </row>
    <row r="14" spans="1:28"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49">
        <f>K14+L14</f>
        <v>0</v>
      </c>
      <c r="Q14" s="116">
        <f>0</f>
        <v>0</v>
      </c>
      <c r="R14" s="116">
        <f>H14+Q14</f>
        <v>0</v>
      </c>
      <c r="S14" s="116">
        <f>Q14-M14</f>
        <v>0</v>
      </c>
      <c r="T14" s="116">
        <f>R14-N14</f>
        <v>0</v>
      </c>
      <c r="U14" s="116">
        <f>0</f>
        <v>0</v>
      </c>
      <c r="V14" s="116">
        <f>L14+U14</f>
        <v>0</v>
      </c>
      <c r="W14" s="116">
        <f>U14-Q14</f>
        <v>0</v>
      </c>
      <c r="X14" s="116">
        <f>V14-R14</f>
        <v>0</v>
      </c>
      <c r="Y14" s="116">
        <v>0</v>
      </c>
      <c r="Z14" s="116">
        <f t="shared" ref="Z14:Z16" si="13">H14+Y14</f>
        <v>0</v>
      </c>
      <c r="AA14" s="116">
        <f t="shared" ref="AA14:AA16" si="14">Y14-U14</f>
        <v>0</v>
      </c>
      <c r="AB14" s="116">
        <f t="shared" ref="AB14:AB16" si="15">Z14-V14</f>
        <v>0</v>
      </c>
    </row>
    <row r="15" spans="1:28" ht="36" x14ac:dyDescent="0.2">
      <c r="A15" s="115" t="s">
        <v>28</v>
      </c>
      <c r="B15" s="115" t="s">
        <v>247</v>
      </c>
      <c r="C15" s="115">
        <v>5149359</v>
      </c>
      <c r="D15" s="115"/>
      <c r="E15" s="115" t="s">
        <v>107</v>
      </c>
      <c r="F15" s="116">
        <v>0</v>
      </c>
      <c r="G15" s="116">
        <f t="shared" ref="G15:G27" si="16">F15</f>
        <v>0</v>
      </c>
      <c r="H15" s="116">
        <v>0</v>
      </c>
      <c r="I15" s="116">
        <v>0</v>
      </c>
      <c r="J15" s="116">
        <v>0</v>
      </c>
      <c r="K15" s="116">
        <v>0</v>
      </c>
      <c r="L15" s="116">
        <v>0</v>
      </c>
      <c r="M15" s="116">
        <v>0</v>
      </c>
      <c r="N15" s="116">
        <v>0</v>
      </c>
      <c r="O15" s="116">
        <f t="shared" ref="O15:O27" si="17">J15+M15</f>
        <v>0</v>
      </c>
      <c r="P15" s="149">
        <f t="shared" ref="P15:P27" si="18">K15+L15</f>
        <v>0</v>
      </c>
      <c r="Q15" s="116">
        <v>0</v>
      </c>
      <c r="R15" s="116">
        <f t="shared" ref="R15:R27" si="19">H15+Q15</f>
        <v>0</v>
      </c>
      <c r="S15" s="116">
        <f t="shared" ref="S15:T27" si="20">Q15-M15</f>
        <v>0</v>
      </c>
      <c r="T15" s="116">
        <f t="shared" si="20"/>
        <v>0</v>
      </c>
      <c r="U15" s="116">
        <v>0</v>
      </c>
      <c r="V15" s="116">
        <f t="shared" ref="V15:V27" si="21">L15+U15</f>
        <v>0</v>
      </c>
      <c r="W15" s="116">
        <f t="shared" ref="W15:X27" si="22">U15-Q15</f>
        <v>0</v>
      </c>
      <c r="X15" s="116">
        <f t="shared" si="22"/>
        <v>0</v>
      </c>
      <c r="Y15" s="116">
        <v>0</v>
      </c>
      <c r="Z15" s="116">
        <f t="shared" si="13"/>
        <v>0</v>
      </c>
      <c r="AA15" s="116">
        <f t="shared" si="14"/>
        <v>0</v>
      </c>
      <c r="AB15" s="116">
        <f t="shared" si="15"/>
        <v>0</v>
      </c>
    </row>
    <row r="16" spans="1:28" ht="48" x14ac:dyDescent="0.2">
      <c r="A16" s="115" t="s">
        <v>29</v>
      </c>
      <c r="B16" s="115" t="s">
        <v>248</v>
      </c>
      <c r="C16" s="115">
        <v>5149360</v>
      </c>
      <c r="D16" s="115"/>
      <c r="E16" s="115" t="s">
        <v>108</v>
      </c>
      <c r="F16" s="116">
        <v>0</v>
      </c>
      <c r="G16" s="116">
        <f t="shared" si="16"/>
        <v>0</v>
      </c>
      <c r="H16" s="116">
        <v>0</v>
      </c>
      <c r="I16" s="116">
        <v>0</v>
      </c>
      <c r="J16" s="116">
        <v>0</v>
      </c>
      <c r="K16" s="116">
        <v>0</v>
      </c>
      <c r="L16" s="116">
        <v>0</v>
      </c>
      <c r="M16" s="116">
        <v>0</v>
      </c>
      <c r="N16" s="116">
        <v>0</v>
      </c>
      <c r="O16" s="116">
        <f t="shared" si="17"/>
        <v>0</v>
      </c>
      <c r="P16" s="149">
        <f t="shared" si="18"/>
        <v>0</v>
      </c>
      <c r="Q16" s="116">
        <v>0</v>
      </c>
      <c r="R16" s="116">
        <f t="shared" si="19"/>
        <v>0</v>
      </c>
      <c r="S16" s="116">
        <f t="shared" si="20"/>
        <v>0</v>
      </c>
      <c r="T16" s="116">
        <f t="shared" si="20"/>
        <v>0</v>
      </c>
      <c r="U16" s="116">
        <v>0</v>
      </c>
      <c r="V16" s="116">
        <f t="shared" si="21"/>
        <v>0</v>
      </c>
      <c r="W16" s="116">
        <f t="shared" si="22"/>
        <v>0</v>
      </c>
      <c r="X16" s="116">
        <f t="shared" si="22"/>
        <v>0</v>
      </c>
      <c r="Y16" s="116">
        <v>0</v>
      </c>
      <c r="Z16" s="116">
        <f t="shared" si="13"/>
        <v>0</v>
      </c>
      <c r="AA16" s="116">
        <f t="shared" si="14"/>
        <v>0</v>
      </c>
      <c r="AB16" s="116">
        <f t="shared" si="15"/>
        <v>0</v>
      </c>
    </row>
    <row r="17" spans="1:28" ht="36" x14ac:dyDescent="0.2">
      <c r="A17" s="6" t="s">
        <v>30</v>
      </c>
      <c r="B17" s="8" t="s">
        <v>242</v>
      </c>
      <c r="C17" s="8"/>
      <c r="D17" s="8"/>
      <c r="E17" s="8" t="s">
        <v>109</v>
      </c>
      <c r="F17" s="9">
        <v>0</v>
      </c>
      <c r="G17" s="9">
        <f t="shared" si="16"/>
        <v>0</v>
      </c>
      <c r="H17" s="9">
        <v>6950.33</v>
      </c>
      <c r="I17" s="9"/>
      <c r="J17" s="9">
        <f t="shared" ref="J17:J27" si="23">I17+H17</f>
        <v>6950.33</v>
      </c>
      <c r="K17" s="9">
        <f t="shared" ref="K17:K27" si="24">F17+I17</f>
        <v>0</v>
      </c>
      <c r="L17" s="9">
        <f t="shared" ref="L17:L27" si="25">G17+H17</f>
        <v>6950.33</v>
      </c>
      <c r="M17" s="9">
        <v>0</v>
      </c>
      <c r="N17" s="9">
        <f>M17+H17</f>
        <v>6950.33</v>
      </c>
      <c r="O17" s="9">
        <f>M17-I17</f>
        <v>0</v>
      </c>
      <c r="P17" s="45">
        <f>N17-L17</f>
        <v>0</v>
      </c>
      <c r="Q17" s="9">
        <v>0</v>
      </c>
      <c r="R17" s="9">
        <f>H17+Q17</f>
        <v>6950.33</v>
      </c>
      <c r="S17" s="9">
        <f>Q17-M17</f>
        <v>0</v>
      </c>
      <c r="T17" s="9">
        <f>R17-N17</f>
        <v>0</v>
      </c>
      <c r="U17" s="9">
        <v>0</v>
      </c>
      <c r="V17" s="9">
        <f>H17+U17</f>
        <v>6950.33</v>
      </c>
      <c r="W17" s="9">
        <f>U17-Q17</f>
        <v>0</v>
      </c>
      <c r="X17" s="9">
        <f>V17-R17</f>
        <v>0</v>
      </c>
      <c r="Y17" s="9">
        <v>0</v>
      </c>
      <c r="Z17" s="9">
        <f>H17+Y17</f>
        <v>6950.33</v>
      </c>
      <c r="AA17" s="9">
        <f>Y17-U17</f>
        <v>0</v>
      </c>
      <c r="AB17" s="9">
        <f>Z17-V17</f>
        <v>0</v>
      </c>
    </row>
    <row r="18" spans="1:28" ht="36" x14ac:dyDescent="0.2">
      <c r="A18" s="115" t="s">
        <v>31</v>
      </c>
      <c r="B18" s="115" t="s">
        <v>249</v>
      </c>
      <c r="C18" s="115"/>
      <c r="D18" s="115"/>
      <c r="E18" s="115" t="s">
        <v>110</v>
      </c>
      <c r="F18" s="116">
        <v>0</v>
      </c>
      <c r="G18" s="116">
        <f t="shared" si="16"/>
        <v>0</v>
      </c>
      <c r="H18" s="116">
        <v>0</v>
      </c>
      <c r="I18" s="116">
        <v>0</v>
      </c>
      <c r="J18" s="116">
        <v>0</v>
      </c>
      <c r="K18" s="116">
        <v>0</v>
      </c>
      <c r="L18" s="116">
        <v>0</v>
      </c>
      <c r="M18" s="116">
        <v>0</v>
      </c>
      <c r="N18" s="116">
        <v>0</v>
      </c>
      <c r="O18" s="116">
        <f t="shared" si="17"/>
        <v>0</v>
      </c>
      <c r="P18" s="149">
        <f t="shared" si="18"/>
        <v>0</v>
      </c>
      <c r="Q18" s="116">
        <v>0</v>
      </c>
      <c r="R18" s="116">
        <f t="shared" si="19"/>
        <v>0</v>
      </c>
      <c r="S18" s="116">
        <f t="shared" si="20"/>
        <v>0</v>
      </c>
      <c r="T18" s="116">
        <f t="shared" si="20"/>
        <v>0</v>
      </c>
      <c r="U18" s="116">
        <v>0</v>
      </c>
      <c r="V18" s="116">
        <f t="shared" si="21"/>
        <v>0</v>
      </c>
      <c r="W18" s="116">
        <f t="shared" si="22"/>
        <v>0</v>
      </c>
      <c r="X18" s="116">
        <f t="shared" si="22"/>
        <v>0</v>
      </c>
      <c r="Y18" s="116">
        <v>0</v>
      </c>
      <c r="Z18" s="116">
        <f t="shared" ref="Z18:Z27" si="26">H18+Y18</f>
        <v>0</v>
      </c>
      <c r="AA18" s="116">
        <f t="shared" ref="AA18:AA27" si="27">Y18-U18</f>
        <v>0</v>
      </c>
      <c r="AB18" s="116">
        <f t="shared" ref="AB18:AB27" si="28">Z18-V18</f>
        <v>0</v>
      </c>
    </row>
    <row r="19" spans="1:28" ht="36" x14ac:dyDescent="0.2">
      <c r="A19" s="115" t="s">
        <v>32</v>
      </c>
      <c r="B19" s="115" t="s">
        <v>250</v>
      </c>
      <c r="C19" s="115"/>
      <c r="D19" s="115"/>
      <c r="E19" s="115" t="s">
        <v>111</v>
      </c>
      <c r="F19" s="116">
        <v>0</v>
      </c>
      <c r="G19" s="116">
        <f t="shared" si="16"/>
        <v>0</v>
      </c>
      <c r="H19" s="116">
        <v>0</v>
      </c>
      <c r="I19" s="116"/>
      <c r="J19" s="116">
        <f t="shared" si="23"/>
        <v>0</v>
      </c>
      <c r="K19" s="116">
        <f t="shared" si="24"/>
        <v>0</v>
      </c>
      <c r="L19" s="116">
        <f t="shared" si="25"/>
        <v>0</v>
      </c>
      <c r="M19" s="116">
        <v>0</v>
      </c>
      <c r="N19" s="116">
        <v>0</v>
      </c>
      <c r="O19" s="116">
        <f t="shared" si="17"/>
        <v>0</v>
      </c>
      <c r="P19" s="149">
        <f t="shared" si="18"/>
        <v>0</v>
      </c>
      <c r="Q19" s="116">
        <v>0</v>
      </c>
      <c r="R19" s="116">
        <f t="shared" si="19"/>
        <v>0</v>
      </c>
      <c r="S19" s="116">
        <f t="shared" si="20"/>
        <v>0</v>
      </c>
      <c r="T19" s="116">
        <f t="shared" si="20"/>
        <v>0</v>
      </c>
      <c r="U19" s="116">
        <v>0</v>
      </c>
      <c r="V19" s="116">
        <f t="shared" si="21"/>
        <v>0</v>
      </c>
      <c r="W19" s="116">
        <f t="shared" si="22"/>
        <v>0</v>
      </c>
      <c r="X19" s="116">
        <f t="shared" si="22"/>
        <v>0</v>
      </c>
      <c r="Y19" s="116">
        <v>0</v>
      </c>
      <c r="Z19" s="116">
        <f t="shared" si="26"/>
        <v>0</v>
      </c>
      <c r="AA19" s="116">
        <f t="shared" si="27"/>
        <v>0</v>
      </c>
      <c r="AB19" s="116">
        <f t="shared" si="28"/>
        <v>0</v>
      </c>
    </row>
    <row r="20" spans="1:28" ht="36" x14ac:dyDescent="0.2">
      <c r="A20" s="115" t="s">
        <v>33</v>
      </c>
      <c r="B20" s="115" t="s">
        <v>251</v>
      </c>
      <c r="C20" s="115"/>
      <c r="D20" s="115"/>
      <c r="E20" s="115" t="s">
        <v>112</v>
      </c>
      <c r="F20" s="116">
        <v>0</v>
      </c>
      <c r="G20" s="116">
        <f t="shared" si="16"/>
        <v>0</v>
      </c>
      <c r="H20" s="116">
        <v>0</v>
      </c>
      <c r="I20" s="116"/>
      <c r="J20" s="116">
        <f t="shared" si="23"/>
        <v>0</v>
      </c>
      <c r="K20" s="116">
        <f t="shared" si="24"/>
        <v>0</v>
      </c>
      <c r="L20" s="116">
        <f t="shared" si="25"/>
        <v>0</v>
      </c>
      <c r="M20" s="116">
        <v>0</v>
      </c>
      <c r="N20" s="116">
        <v>0</v>
      </c>
      <c r="O20" s="116">
        <f t="shared" si="17"/>
        <v>0</v>
      </c>
      <c r="P20" s="149">
        <f t="shared" si="18"/>
        <v>0</v>
      </c>
      <c r="Q20" s="116">
        <v>0</v>
      </c>
      <c r="R20" s="116">
        <f t="shared" si="19"/>
        <v>0</v>
      </c>
      <c r="S20" s="116">
        <f t="shared" si="20"/>
        <v>0</v>
      </c>
      <c r="T20" s="116">
        <f t="shared" si="20"/>
        <v>0</v>
      </c>
      <c r="U20" s="116">
        <v>0</v>
      </c>
      <c r="V20" s="116">
        <f t="shared" si="21"/>
        <v>0</v>
      </c>
      <c r="W20" s="116">
        <f t="shared" si="22"/>
        <v>0</v>
      </c>
      <c r="X20" s="116">
        <f t="shared" si="22"/>
        <v>0</v>
      </c>
      <c r="Y20" s="116">
        <v>0</v>
      </c>
      <c r="Z20" s="116">
        <f t="shared" si="26"/>
        <v>0</v>
      </c>
      <c r="AA20" s="116">
        <f t="shared" si="27"/>
        <v>0</v>
      </c>
      <c r="AB20" s="116">
        <f t="shared" si="28"/>
        <v>0</v>
      </c>
    </row>
    <row r="21" spans="1:28" x14ac:dyDescent="0.2">
      <c r="A21" s="115" t="s">
        <v>73</v>
      </c>
      <c r="B21" s="115" t="s">
        <v>60</v>
      </c>
      <c r="C21" s="115">
        <v>5149652</v>
      </c>
      <c r="D21" s="115"/>
      <c r="E21" s="115" t="s">
        <v>106</v>
      </c>
      <c r="F21" s="116">
        <v>0</v>
      </c>
      <c r="G21" s="116">
        <f t="shared" si="16"/>
        <v>0</v>
      </c>
      <c r="H21" s="116">
        <v>0</v>
      </c>
      <c r="I21" s="116"/>
      <c r="J21" s="116">
        <f t="shared" si="23"/>
        <v>0</v>
      </c>
      <c r="K21" s="116">
        <f t="shared" si="24"/>
        <v>0</v>
      </c>
      <c r="L21" s="116">
        <f t="shared" si="25"/>
        <v>0</v>
      </c>
      <c r="M21" s="116">
        <v>0</v>
      </c>
      <c r="N21" s="116">
        <v>0</v>
      </c>
      <c r="O21" s="116">
        <f t="shared" si="17"/>
        <v>0</v>
      </c>
      <c r="P21" s="149">
        <f t="shared" si="18"/>
        <v>0</v>
      </c>
      <c r="Q21" s="116">
        <v>0</v>
      </c>
      <c r="R21" s="116">
        <f t="shared" si="19"/>
        <v>0</v>
      </c>
      <c r="S21" s="116">
        <f t="shared" si="20"/>
        <v>0</v>
      </c>
      <c r="T21" s="116">
        <f t="shared" si="20"/>
        <v>0</v>
      </c>
      <c r="U21" s="116">
        <v>0</v>
      </c>
      <c r="V21" s="116">
        <f t="shared" si="21"/>
        <v>0</v>
      </c>
      <c r="W21" s="116">
        <f t="shared" si="22"/>
        <v>0</v>
      </c>
      <c r="X21" s="116">
        <f t="shared" si="22"/>
        <v>0</v>
      </c>
      <c r="Y21" s="116">
        <v>0</v>
      </c>
      <c r="Z21" s="116">
        <f t="shared" si="26"/>
        <v>0</v>
      </c>
      <c r="AA21" s="116">
        <f t="shared" si="27"/>
        <v>0</v>
      </c>
      <c r="AB21" s="116">
        <f t="shared" si="28"/>
        <v>0</v>
      </c>
    </row>
    <row r="22" spans="1:28" x14ac:dyDescent="0.2">
      <c r="A22" s="115" t="s">
        <v>74</v>
      </c>
      <c r="B22" s="115" t="s">
        <v>61</v>
      </c>
      <c r="C22" s="115">
        <v>5149653</v>
      </c>
      <c r="D22" s="115"/>
      <c r="E22" s="115" t="s">
        <v>107</v>
      </c>
      <c r="F22" s="116">
        <v>0</v>
      </c>
      <c r="G22" s="116">
        <f t="shared" si="16"/>
        <v>0</v>
      </c>
      <c r="H22" s="116">
        <v>0</v>
      </c>
      <c r="I22" s="116"/>
      <c r="J22" s="116">
        <f t="shared" si="23"/>
        <v>0</v>
      </c>
      <c r="K22" s="116">
        <f t="shared" si="24"/>
        <v>0</v>
      </c>
      <c r="L22" s="116">
        <f t="shared" si="25"/>
        <v>0</v>
      </c>
      <c r="M22" s="116">
        <v>0</v>
      </c>
      <c r="N22" s="116">
        <v>0</v>
      </c>
      <c r="O22" s="116">
        <f t="shared" si="17"/>
        <v>0</v>
      </c>
      <c r="P22" s="149">
        <f t="shared" si="18"/>
        <v>0</v>
      </c>
      <c r="Q22" s="116">
        <v>0</v>
      </c>
      <c r="R22" s="116">
        <f t="shared" si="19"/>
        <v>0</v>
      </c>
      <c r="S22" s="116">
        <f t="shared" si="20"/>
        <v>0</v>
      </c>
      <c r="T22" s="116">
        <f t="shared" si="20"/>
        <v>0</v>
      </c>
      <c r="U22" s="116">
        <v>0</v>
      </c>
      <c r="V22" s="116">
        <f t="shared" si="21"/>
        <v>0</v>
      </c>
      <c r="W22" s="116">
        <f t="shared" si="22"/>
        <v>0</v>
      </c>
      <c r="X22" s="116">
        <f t="shared" si="22"/>
        <v>0</v>
      </c>
      <c r="Y22" s="116">
        <v>0</v>
      </c>
      <c r="Z22" s="116">
        <f t="shared" si="26"/>
        <v>0</v>
      </c>
      <c r="AA22" s="116">
        <f t="shared" si="27"/>
        <v>0</v>
      </c>
      <c r="AB22" s="116">
        <f t="shared" si="28"/>
        <v>0</v>
      </c>
    </row>
    <row r="23" spans="1:28" x14ac:dyDescent="0.2">
      <c r="A23" s="115" t="s">
        <v>75</v>
      </c>
      <c r="B23" s="115" t="s">
        <v>62</v>
      </c>
      <c r="C23" s="115">
        <v>5149654</v>
      </c>
      <c r="D23" s="115"/>
      <c r="E23" s="115" t="s">
        <v>108</v>
      </c>
      <c r="F23" s="116">
        <v>0</v>
      </c>
      <c r="G23" s="116">
        <f t="shared" si="16"/>
        <v>0</v>
      </c>
      <c r="H23" s="116">
        <v>0</v>
      </c>
      <c r="I23" s="116"/>
      <c r="J23" s="116">
        <f t="shared" si="23"/>
        <v>0</v>
      </c>
      <c r="K23" s="116">
        <f t="shared" si="24"/>
        <v>0</v>
      </c>
      <c r="L23" s="116">
        <f t="shared" si="25"/>
        <v>0</v>
      </c>
      <c r="M23" s="116">
        <v>0</v>
      </c>
      <c r="N23" s="116">
        <v>0</v>
      </c>
      <c r="O23" s="116">
        <f t="shared" si="17"/>
        <v>0</v>
      </c>
      <c r="P23" s="149">
        <f t="shared" si="18"/>
        <v>0</v>
      </c>
      <c r="Q23" s="116">
        <v>0</v>
      </c>
      <c r="R23" s="116">
        <f t="shared" si="19"/>
        <v>0</v>
      </c>
      <c r="S23" s="116">
        <f t="shared" si="20"/>
        <v>0</v>
      </c>
      <c r="T23" s="116">
        <f t="shared" si="20"/>
        <v>0</v>
      </c>
      <c r="U23" s="116">
        <v>0</v>
      </c>
      <c r="V23" s="116">
        <f t="shared" si="21"/>
        <v>0</v>
      </c>
      <c r="W23" s="116">
        <f t="shared" si="22"/>
        <v>0</v>
      </c>
      <c r="X23" s="116">
        <f t="shared" si="22"/>
        <v>0</v>
      </c>
      <c r="Y23" s="116">
        <v>0</v>
      </c>
      <c r="Z23" s="116">
        <f t="shared" si="26"/>
        <v>0</v>
      </c>
      <c r="AA23" s="116">
        <f t="shared" si="27"/>
        <v>0</v>
      </c>
      <c r="AB23" s="116">
        <f t="shared" si="28"/>
        <v>0</v>
      </c>
    </row>
    <row r="24" spans="1:28" x14ac:dyDescent="0.2">
      <c r="A24" s="115" t="s">
        <v>76</v>
      </c>
      <c r="B24" s="115" t="s">
        <v>63</v>
      </c>
      <c r="C24" s="115">
        <v>5149655</v>
      </c>
      <c r="D24" s="115"/>
      <c r="E24" s="115" t="s">
        <v>109</v>
      </c>
      <c r="F24" s="116">
        <v>0</v>
      </c>
      <c r="G24" s="116">
        <f t="shared" si="16"/>
        <v>0</v>
      </c>
      <c r="H24" s="120">
        <v>0.01</v>
      </c>
      <c r="I24" s="116"/>
      <c r="J24" s="120">
        <f t="shared" si="23"/>
        <v>0.01</v>
      </c>
      <c r="K24" s="120">
        <f t="shared" si="24"/>
        <v>0</v>
      </c>
      <c r="L24" s="120">
        <f t="shared" si="25"/>
        <v>0.01</v>
      </c>
      <c r="M24" s="120">
        <v>0</v>
      </c>
      <c r="N24" s="120">
        <f>M24+H24</f>
        <v>0.01</v>
      </c>
      <c r="O24" s="120">
        <f>M24-K24</f>
        <v>0</v>
      </c>
      <c r="P24" s="151">
        <f>N24-L24</f>
        <v>0</v>
      </c>
      <c r="Q24" s="120">
        <v>0</v>
      </c>
      <c r="R24" s="116">
        <f t="shared" si="19"/>
        <v>0.01</v>
      </c>
      <c r="S24" s="116">
        <f t="shared" si="20"/>
        <v>0</v>
      </c>
      <c r="T24" s="116">
        <f t="shared" si="20"/>
        <v>0</v>
      </c>
      <c r="U24" s="120">
        <v>0</v>
      </c>
      <c r="V24" s="116">
        <f t="shared" si="21"/>
        <v>0.01</v>
      </c>
      <c r="W24" s="116">
        <f t="shared" si="22"/>
        <v>0</v>
      </c>
      <c r="X24" s="116">
        <f t="shared" si="22"/>
        <v>0</v>
      </c>
      <c r="Y24" s="120">
        <v>0</v>
      </c>
      <c r="Z24" s="116">
        <f t="shared" si="26"/>
        <v>0.01</v>
      </c>
      <c r="AA24" s="116">
        <f t="shared" si="27"/>
        <v>0</v>
      </c>
      <c r="AB24" s="116">
        <f t="shared" si="28"/>
        <v>0</v>
      </c>
    </row>
    <row r="25" spans="1:28" x14ac:dyDescent="0.2">
      <c r="A25" s="115" t="s">
        <v>77</v>
      </c>
      <c r="B25" s="115" t="s">
        <v>64</v>
      </c>
      <c r="C25" s="115">
        <v>5149656</v>
      </c>
      <c r="D25" s="115"/>
      <c r="E25" s="115" t="s">
        <v>110</v>
      </c>
      <c r="F25" s="116">
        <v>0</v>
      </c>
      <c r="G25" s="116">
        <f t="shared" si="16"/>
        <v>0</v>
      </c>
      <c r="H25" s="116">
        <v>0</v>
      </c>
      <c r="I25" s="116"/>
      <c r="J25" s="116">
        <f t="shared" si="23"/>
        <v>0</v>
      </c>
      <c r="K25" s="116">
        <f t="shared" si="24"/>
        <v>0</v>
      </c>
      <c r="L25" s="116">
        <f t="shared" si="25"/>
        <v>0</v>
      </c>
      <c r="M25" s="116">
        <v>0</v>
      </c>
      <c r="N25" s="116">
        <v>0</v>
      </c>
      <c r="O25" s="116">
        <f t="shared" si="17"/>
        <v>0</v>
      </c>
      <c r="P25" s="149">
        <f t="shared" si="18"/>
        <v>0</v>
      </c>
      <c r="Q25" s="116">
        <v>0</v>
      </c>
      <c r="R25" s="116">
        <f t="shared" si="19"/>
        <v>0</v>
      </c>
      <c r="S25" s="116">
        <f t="shared" si="20"/>
        <v>0</v>
      </c>
      <c r="T25" s="116">
        <f t="shared" si="20"/>
        <v>0</v>
      </c>
      <c r="U25" s="116">
        <v>0</v>
      </c>
      <c r="V25" s="116">
        <f t="shared" si="21"/>
        <v>0</v>
      </c>
      <c r="W25" s="116">
        <f t="shared" si="22"/>
        <v>0</v>
      </c>
      <c r="X25" s="116">
        <f t="shared" si="22"/>
        <v>0</v>
      </c>
      <c r="Y25" s="116">
        <v>0</v>
      </c>
      <c r="Z25" s="116">
        <f t="shared" si="26"/>
        <v>0</v>
      </c>
      <c r="AA25" s="116">
        <f t="shared" si="27"/>
        <v>0</v>
      </c>
      <c r="AB25" s="116">
        <f t="shared" si="28"/>
        <v>0</v>
      </c>
    </row>
    <row r="26" spans="1:28" x14ac:dyDescent="0.2">
      <c r="A26" s="115" t="s">
        <v>78</v>
      </c>
      <c r="B26" s="115" t="s">
        <v>65</v>
      </c>
      <c r="C26" s="115">
        <v>5149657</v>
      </c>
      <c r="D26" s="115"/>
      <c r="E26" s="115" t="s">
        <v>111</v>
      </c>
      <c r="F26" s="116">
        <v>0</v>
      </c>
      <c r="G26" s="116">
        <f t="shared" si="16"/>
        <v>0</v>
      </c>
      <c r="H26" s="116">
        <v>0</v>
      </c>
      <c r="I26" s="116"/>
      <c r="J26" s="116">
        <f t="shared" si="23"/>
        <v>0</v>
      </c>
      <c r="K26" s="116">
        <f t="shared" si="24"/>
        <v>0</v>
      </c>
      <c r="L26" s="116">
        <f t="shared" si="25"/>
        <v>0</v>
      </c>
      <c r="M26" s="116">
        <v>0</v>
      </c>
      <c r="N26" s="116">
        <v>0</v>
      </c>
      <c r="O26" s="116">
        <f t="shared" si="17"/>
        <v>0</v>
      </c>
      <c r="P26" s="149">
        <f t="shared" si="18"/>
        <v>0</v>
      </c>
      <c r="Q26" s="116">
        <v>0</v>
      </c>
      <c r="R26" s="116">
        <f t="shared" si="19"/>
        <v>0</v>
      </c>
      <c r="S26" s="116">
        <f t="shared" si="20"/>
        <v>0</v>
      </c>
      <c r="T26" s="116">
        <f t="shared" si="20"/>
        <v>0</v>
      </c>
      <c r="U26" s="116">
        <v>0</v>
      </c>
      <c r="V26" s="116">
        <f t="shared" si="21"/>
        <v>0</v>
      </c>
      <c r="W26" s="116">
        <f t="shared" si="22"/>
        <v>0</v>
      </c>
      <c r="X26" s="116">
        <f t="shared" si="22"/>
        <v>0</v>
      </c>
      <c r="Y26" s="116">
        <v>0</v>
      </c>
      <c r="Z26" s="116">
        <f t="shared" si="26"/>
        <v>0</v>
      </c>
      <c r="AA26" s="116">
        <f t="shared" si="27"/>
        <v>0</v>
      </c>
      <c r="AB26" s="116">
        <f t="shared" si="28"/>
        <v>0</v>
      </c>
    </row>
    <row r="27" spans="1:28" x14ac:dyDescent="0.2">
      <c r="A27" s="115" t="s">
        <v>79</v>
      </c>
      <c r="B27" s="115" t="s">
        <v>66</v>
      </c>
      <c r="C27" s="115">
        <v>5149658</v>
      </c>
      <c r="D27" s="115"/>
      <c r="E27" s="115" t="s">
        <v>112</v>
      </c>
      <c r="F27" s="116">
        <v>0</v>
      </c>
      <c r="G27" s="116">
        <f t="shared" si="16"/>
        <v>0</v>
      </c>
      <c r="H27" s="116">
        <v>0</v>
      </c>
      <c r="I27" s="116"/>
      <c r="J27" s="116">
        <f t="shared" si="23"/>
        <v>0</v>
      </c>
      <c r="K27" s="116">
        <f t="shared" si="24"/>
        <v>0</v>
      </c>
      <c r="L27" s="116">
        <f t="shared" si="25"/>
        <v>0</v>
      </c>
      <c r="M27" s="116">
        <v>0</v>
      </c>
      <c r="N27" s="116">
        <v>0</v>
      </c>
      <c r="O27" s="116">
        <f t="shared" si="17"/>
        <v>0</v>
      </c>
      <c r="P27" s="149">
        <f t="shared" si="18"/>
        <v>0</v>
      </c>
      <c r="Q27" s="116">
        <v>0</v>
      </c>
      <c r="R27" s="116">
        <f t="shared" si="19"/>
        <v>0</v>
      </c>
      <c r="S27" s="116">
        <f t="shared" si="20"/>
        <v>0</v>
      </c>
      <c r="T27" s="116">
        <f t="shared" si="20"/>
        <v>0</v>
      </c>
      <c r="U27" s="116">
        <v>0</v>
      </c>
      <c r="V27" s="116">
        <f t="shared" si="21"/>
        <v>0</v>
      </c>
      <c r="W27" s="116">
        <f t="shared" si="22"/>
        <v>0</v>
      </c>
      <c r="X27" s="116">
        <f t="shared" si="22"/>
        <v>0</v>
      </c>
      <c r="Y27" s="116">
        <v>0</v>
      </c>
      <c r="Z27" s="116">
        <f t="shared" si="26"/>
        <v>0</v>
      </c>
      <c r="AA27" s="116">
        <f t="shared" si="27"/>
        <v>0</v>
      </c>
      <c r="AB27" s="116">
        <f t="shared" si="28"/>
        <v>0</v>
      </c>
    </row>
    <row r="28" spans="1:28" s="81" customFormat="1" x14ac:dyDescent="0.2">
      <c r="A28" s="13" t="s">
        <v>26</v>
      </c>
      <c r="B28" s="13"/>
      <c r="C28" s="13"/>
      <c r="D28" s="13"/>
      <c r="E28" s="13"/>
      <c r="F28" s="14">
        <f>SUM(F14:F27)</f>
        <v>0</v>
      </c>
      <c r="G28" s="14">
        <f>SUM(G14:G27)</f>
        <v>0</v>
      </c>
      <c r="H28" s="71">
        <f>SUM(H14:H27)</f>
        <v>6950.34</v>
      </c>
      <c r="I28" s="14">
        <f>SUM(I14:I27)</f>
        <v>0</v>
      </c>
      <c r="J28" s="71">
        <f t="shared" ref="J28" si="29">F28+H28</f>
        <v>6950.34</v>
      </c>
      <c r="K28" s="14">
        <f>F28+I28</f>
        <v>0</v>
      </c>
      <c r="L28" s="14">
        <f t="shared" ref="L28:X28" si="30">SUM(L14:L27)</f>
        <v>6950.34</v>
      </c>
      <c r="M28" s="14">
        <f t="shared" si="30"/>
        <v>0</v>
      </c>
      <c r="N28" s="71">
        <f t="shared" si="30"/>
        <v>6950.34</v>
      </c>
      <c r="O28" s="14">
        <f t="shared" si="30"/>
        <v>0</v>
      </c>
      <c r="P28" s="150">
        <f t="shared" si="30"/>
        <v>0</v>
      </c>
      <c r="Q28" s="14">
        <f t="shared" si="30"/>
        <v>0</v>
      </c>
      <c r="R28" s="14">
        <f t="shared" si="30"/>
        <v>6950.34</v>
      </c>
      <c r="S28" s="14">
        <f t="shared" si="30"/>
        <v>0</v>
      </c>
      <c r="T28" s="14">
        <f t="shared" si="30"/>
        <v>0</v>
      </c>
      <c r="U28" s="14">
        <f t="shared" si="30"/>
        <v>0</v>
      </c>
      <c r="V28" s="14">
        <f t="shared" si="30"/>
        <v>6950.34</v>
      </c>
      <c r="W28" s="14">
        <f t="shared" si="30"/>
        <v>0</v>
      </c>
      <c r="X28" s="14">
        <f t="shared" si="30"/>
        <v>0</v>
      </c>
      <c r="Y28" s="14">
        <f t="shared" ref="Y28:AB28" si="31">SUM(Y14:Y27)</f>
        <v>0</v>
      </c>
      <c r="Z28" s="14">
        <f t="shared" si="31"/>
        <v>6950.34</v>
      </c>
      <c r="AA28" s="14">
        <f t="shared" si="31"/>
        <v>0</v>
      </c>
      <c r="AB28" s="14">
        <f t="shared" si="31"/>
        <v>0</v>
      </c>
    </row>
    <row r="29" spans="1:28" ht="18" customHeight="1" x14ac:dyDescent="0.2">
      <c r="A29" s="249" t="s">
        <v>2</v>
      </c>
      <c r="B29" s="250"/>
      <c r="C29" s="16"/>
      <c r="D29" s="16"/>
      <c r="E29" s="16"/>
      <c r="F29" s="16"/>
      <c r="G29" s="16"/>
      <c r="H29" s="16"/>
      <c r="I29" s="16"/>
      <c r="J29" s="16"/>
      <c r="K29" s="16"/>
      <c r="L29" s="16"/>
      <c r="M29" s="16"/>
      <c r="N29" s="16"/>
      <c r="O29" s="16"/>
      <c r="P29" s="193"/>
      <c r="Q29" s="16"/>
      <c r="R29" s="16"/>
      <c r="S29" s="16"/>
      <c r="T29" s="16"/>
      <c r="U29" s="16"/>
      <c r="V29" s="16"/>
      <c r="W29" s="16"/>
      <c r="X29" s="16"/>
      <c r="Y29" s="16"/>
      <c r="Z29" s="16"/>
      <c r="AA29" s="16"/>
      <c r="AB29" s="16"/>
    </row>
    <row r="30" spans="1:28"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49">
        <f>K30+L30</f>
        <v>0</v>
      </c>
      <c r="Q30" s="116">
        <v>0</v>
      </c>
      <c r="R30" s="116">
        <f>H30+Q30</f>
        <v>0</v>
      </c>
      <c r="S30" s="116">
        <f>Q30-M30</f>
        <v>0</v>
      </c>
      <c r="T30" s="116">
        <f>R30-N30</f>
        <v>0</v>
      </c>
      <c r="U30" s="116">
        <v>0</v>
      </c>
      <c r="V30" s="116">
        <f>L30+U30</f>
        <v>0</v>
      </c>
      <c r="W30" s="116">
        <f>U30-Q30</f>
        <v>0</v>
      </c>
      <c r="X30" s="116">
        <f>V30-R30</f>
        <v>0</v>
      </c>
      <c r="Y30" s="116">
        <v>0</v>
      </c>
      <c r="Z30" s="116">
        <f>P30+Y30</f>
        <v>0</v>
      </c>
      <c r="AA30" s="116">
        <f>Y30-U30</f>
        <v>0</v>
      </c>
      <c r="AB30" s="116">
        <f>Z30-V30</f>
        <v>0</v>
      </c>
    </row>
    <row r="31" spans="1:28" ht="24" x14ac:dyDescent="0.2">
      <c r="A31" s="115" t="s">
        <v>3</v>
      </c>
      <c r="B31" s="115" t="s">
        <v>56</v>
      </c>
      <c r="C31" s="115"/>
      <c r="D31" s="115"/>
      <c r="E31" s="115" t="s">
        <v>114</v>
      </c>
      <c r="F31" s="116">
        <v>0</v>
      </c>
      <c r="G31" s="116">
        <f t="shared" ref="G31:G33" si="32">F31</f>
        <v>0</v>
      </c>
      <c r="H31" s="116">
        <v>0</v>
      </c>
      <c r="I31" s="116"/>
      <c r="J31" s="116">
        <f t="shared" ref="J31:J33" si="33">I31+H31</f>
        <v>0</v>
      </c>
      <c r="K31" s="116">
        <f t="shared" ref="K31:K33" si="34">F31+I31</f>
        <v>0</v>
      </c>
      <c r="L31" s="116">
        <f t="shared" ref="L31:L33" si="35">G31+H31</f>
        <v>0</v>
      </c>
      <c r="M31" s="116">
        <v>0</v>
      </c>
      <c r="N31" s="116">
        <v>0</v>
      </c>
      <c r="O31" s="116">
        <f t="shared" ref="O31:O33" si="36">J31+M31</f>
        <v>0</v>
      </c>
      <c r="P31" s="149">
        <f t="shared" ref="P31:P33" si="37">K31+L31</f>
        <v>0</v>
      </c>
      <c r="Q31" s="116">
        <v>0</v>
      </c>
      <c r="R31" s="116">
        <f t="shared" ref="R31:R33" si="38">H31+Q31</f>
        <v>0</v>
      </c>
      <c r="S31" s="116">
        <f t="shared" ref="S31:T33" si="39">Q31-M31</f>
        <v>0</v>
      </c>
      <c r="T31" s="116">
        <f t="shared" si="39"/>
        <v>0</v>
      </c>
      <c r="U31" s="116">
        <v>0</v>
      </c>
      <c r="V31" s="116">
        <f t="shared" ref="V31:V33" si="40">L31+U31</f>
        <v>0</v>
      </c>
      <c r="W31" s="116">
        <f t="shared" ref="W31:X33" si="41">U31-Q31</f>
        <v>0</v>
      </c>
      <c r="X31" s="116">
        <f t="shared" si="41"/>
        <v>0</v>
      </c>
      <c r="Y31" s="116">
        <v>0</v>
      </c>
      <c r="Z31" s="116">
        <f t="shared" ref="Z31:Z33" si="42">P31+Y31</f>
        <v>0</v>
      </c>
      <c r="AA31" s="116">
        <f t="shared" ref="AA31:AA33" si="43">Y31-U31</f>
        <v>0</v>
      </c>
      <c r="AB31" s="116">
        <f t="shared" ref="AB31:AB33" si="44">Z31-V31</f>
        <v>0</v>
      </c>
    </row>
    <row r="32" spans="1:28" ht="36" x14ac:dyDescent="0.2">
      <c r="A32" s="115" t="s">
        <v>4</v>
      </c>
      <c r="B32" s="115" t="s">
        <v>67</v>
      </c>
      <c r="C32" s="115"/>
      <c r="D32" s="115"/>
      <c r="E32" s="115" t="s">
        <v>115</v>
      </c>
      <c r="F32" s="116">
        <v>0</v>
      </c>
      <c r="G32" s="116">
        <f t="shared" si="32"/>
        <v>0</v>
      </c>
      <c r="H32" s="116">
        <v>0</v>
      </c>
      <c r="I32" s="116"/>
      <c r="J32" s="116">
        <f t="shared" si="33"/>
        <v>0</v>
      </c>
      <c r="K32" s="116">
        <f t="shared" si="34"/>
        <v>0</v>
      </c>
      <c r="L32" s="116">
        <f t="shared" si="35"/>
        <v>0</v>
      </c>
      <c r="M32" s="116">
        <v>0</v>
      </c>
      <c r="N32" s="116">
        <v>0</v>
      </c>
      <c r="O32" s="116">
        <f t="shared" si="36"/>
        <v>0</v>
      </c>
      <c r="P32" s="149">
        <f t="shared" si="37"/>
        <v>0</v>
      </c>
      <c r="Q32" s="116">
        <v>0</v>
      </c>
      <c r="R32" s="116">
        <f t="shared" si="38"/>
        <v>0</v>
      </c>
      <c r="S32" s="116">
        <f t="shared" si="39"/>
        <v>0</v>
      </c>
      <c r="T32" s="116">
        <f t="shared" si="39"/>
        <v>0</v>
      </c>
      <c r="U32" s="116">
        <v>0</v>
      </c>
      <c r="V32" s="116">
        <f t="shared" si="40"/>
        <v>0</v>
      </c>
      <c r="W32" s="116">
        <f t="shared" si="41"/>
        <v>0</v>
      </c>
      <c r="X32" s="116">
        <f t="shared" si="41"/>
        <v>0</v>
      </c>
      <c r="Y32" s="116">
        <v>0</v>
      </c>
      <c r="Z32" s="116">
        <f t="shared" si="42"/>
        <v>0</v>
      </c>
      <c r="AA32" s="116">
        <f t="shared" si="43"/>
        <v>0</v>
      </c>
      <c r="AB32" s="116">
        <f t="shared" si="44"/>
        <v>0</v>
      </c>
    </row>
    <row r="33" spans="1:28" ht="24" x14ac:dyDescent="0.2">
      <c r="A33" s="115" t="s">
        <v>5</v>
      </c>
      <c r="B33" s="115" t="s">
        <v>68</v>
      </c>
      <c r="C33" s="115"/>
      <c r="D33" s="115"/>
      <c r="E33" s="115" t="s">
        <v>116</v>
      </c>
      <c r="F33" s="116">
        <v>0</v>
      </c>
      <c r="G33" s="116">
        <f t="shared" si="32"/>
        <v>0</v>
      </c>
      <c r="H33" s="116">
        <v>0</v>
      </c>
      <c r="I33" s="116"/>
      <c r="J33" s="116">
        <f t="shared" si="33"/>
        <v>0</v>
      </c>
      <c r="K33" s="116">
        <f t="shared" si="34"/>
        <v>0</v>
      </c>
      <c r="L33" s="116">
        <f t="shared" si="35"/>
        <v>0</v>
      </c>
      <c r="M33" s="116">
        <v>0</v>
      </c>
      <c r="N33" s="116">
        <v>0</v>
      </c>
      <c r="O33" s="116">
        <f t="shared" si="36"/>
        <v>0</v>
      </c>
      <c r="P33" s="149">
        <f t="shared" si="37"/>
        <v>0</v>
      </c>
      <c r="Q33" s="116">
        <v>0</v>
      </c>
      <c r="R33" s="116">
        <f t="shared" si="38"/>
        <v>0</v>
      </c>
      <c r="S33" s="116">
        <f t="shared" si="39"/>
        <v>0</v>
      </c>
      <c r="T33" s="116">
        <f t="shared" si="39"/>
        <v>0</v>
      </c>
      <c r="U33" s="116">
        <v>0</v>
      </c>
      <c r="V33" s="116">
        <f t="shared" si="40"/>
        <v>0</v>
      </c>
      <c r="W33" s="116">
        <f t="shared" si="41"/>
        <v>0</v>
      </c>
      <c r="X33" s="116">
        <f t="shared" si="41"/>
        <v>0</v>
      </c>
      <c r="Y33" s="116">
        <v>0</v>
      </c>
      <c r="Z33" s="116">
        <f t="shared" si="42"/>
        <v>0</v>
      </c>
      <c r="AA33" s="116">
        <f t="shared" si="43"/>
        <v>0</v>
      </c>
      <c r="AB33" s="116">
        <f t="shared" si="44"/>
        <v>0</v>
      </c>
    </row>
    <row r="34" spans="1:28"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50">
        <f t="shared" ref="P34:X34" si="45">SUM(P30:P33)</f>
        <v>0</v>
      </c>
      <c r="Q34" s="14">
        <f t="shared" si="45"/>
        <v>0</v>
      </c>
      <c r="R34" s="14">
        <f t="shared" si="45"/>
        <v>0</v>
      </c>
      <c r="S34" s="14">
        <f t="shared" si="45"/>
        <v>0</v>
      </c>
      <c r="T34" s="14">
        <f t="shared" si="45"/>
        <v>0</v>
      </c>
      <c r="U34" s="14">
        <f t="shared" si="45"/>
        <v>0</v>
      </c>
      <c r="V34" s="14">
        <f t="shared" si="45"/>
        <v>0</v>
      </c>
      <c r="W34" s="14">
        <f t="shared" si="45"/>
        <v>0</v>
      </c>
      <c r="X34" s="14">
        <f t="shared" si="45"/>
        <v>0</v>
      </c>
      <c r="Y34" s="14">
        <f t="shared" ref="Y34:AB34" si="46">SUM(Y30:Y33)</f>
        <v>0</v>
      </c>
      <c r="Z34" s="14">
        <f t="shared" si="46"/>
        <v>0</v>
      </c>
      <c r="AA34" s="14">
        <f t="shared" si="46"/>
        <v>0</v>
      </c>
      <c r="AB34" s="14">
        <f t="shared" si="46"/>
        <v>0</v>
      </c>
    </row>
    <row r="35" spans="1:28" ht="18" customHeight="1" x14ac:dyDescent="0.2">
      <c r="A35" s="249" t="s">
        <v>48</v>
      </c>
      <c r="B35" s="250"/>
      <c r="C35" s="16"/>
      <c r="D35" s="16"/>
      <c r="E35" s="16"/>
      <c r="F35" s="16"/>
      <c r="G35" s="16"/>
      <c r="H35" s="16"/>
      <c r="I35" s="16"/>
      <c r="J35" s="16"/>
      <c r="K35" s="16"/>
      <c r="L35" s="16"/>
      <c r="M35" s="16"/>
      <c r="N35" s="16"/>
      <c r="O35" s="16"/>
      <c r="P35" s="193"/>
      <c r="Q35" s="16"/>
      <c r="R35" s="16"/>
      <c r="S35" s="16"/>
      <c r="T35" s="16"/>
      <c r="U35" s="16"/>
      <c r="V35" s="16"/>
      <c r="W35" s="16"/>
      <c r="X35" s="16"/>
      <c r="Y35" s="16"/>
      <c r="Z35" s="16"/>
      <c r="AA35" s="16"/>
      <c r="AB35" s="16"/>
    </row>
    <row r="36" spans="1:28"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49">
        <f>K36+L36</f>
        <v>0</v>
      </c>
      <c r="Q36" s="116">
        <v>0</v>
      </c>
      <c r="R36" s="116">
        <f>H36+Q36</f>
        <v>0</v>
      </c>
      <c r="S36" s="116">
        <f>Q36-M36</f>
        <v>0</v>
      </c>
      <c r="T36" s="116">
        <f>R36-N36</f>
        <v>0</v>
      </c>
      <c r="U36" s="116">
        <v>0</v>
      </c>
      <c r="V36" s="116">
        <f>L36+U36</f>
        <v>0</v>
      </c>
      <c r="W36" s="116">
        <f>U36-Q36</f>
        <v>0</v>
      </c>
      <c r="X36" s="116">
        <f>V36-R36</f>
        <v>0</v>
      </c>
      <c r="Y36" s="116">
        <v>0</v>
      </c>
      <c r="Z36" s="116">
        <f>P36+Y36</f>
        <v>0</v>
      </c>
      <c r="AA36" s="116">
        <f>Y36-U36</f>
        <v>0</v>
      </c>
      <c r="AB36" s="116">
        <f>Z36-V36</f>
        <v>0</v>
      </c>
    </row>
    <row r="37" spans="1:28" s="81" customFormat="1" x14ac:dyDescent="0.2">
      <c r="A37" s="13" t="s">
        <v>49</v>
      </c>
      <c r="B37" s="13"/>
      <c r="C37" s="13"/>
      <c r="D37" s="13"/>
      <c r="E37" s="13"/>
      <c r="F37" s="14">
        <f>SUM(F36:F36)</f>
        <v>0</v>
      </c>
      <c r="G37" s="14">
        <f>SUM(G36:G36)</f>
        <v>0</v>
      </c>
      <c r="H37" s="71">
        <f>SUM(H36)</f>
        <v>0</v>
      </c>
      <c r="I37" s="14">
        <f>SUM(I36)</f>
        <v>0</v>
      </c>
      <c r="J37" s="71">
        <f t="shared" ref="J37" si="47">I37+H37</f>
        <v>0</v>
      </c>
      <c r="K37" s="14">
        <f>SUM(K36:K36)</f>
        <v>0</v>
      </c>
      <c r="L37" s="14">
        <f>SUM(L36)</f>
        <v>0</v>
      </c>
      <c r="M37" s="14">
        <f>SUM(M36)</f>
        <v>0</v>
      </c>
      <c r="N37" s="71">
        <f t="shared" ref="N37" si="48">M37+L37</f>
        <v>0</v>
      </c>
      <c r="O37" s="14">
        <f>SUM(O36:O36)</f>
        <v>0</v>
      </c>
      <c r="P37" s="150">
        <f t="shared" ref="P37:X37" si="49">SUM(P36)</f>
        <v>0</v>
      </c>
      <c r="Q37" s="14">
        <f t="shared" si="49"/>
        <v>0</v>
      </c>
      <c r="R37" s="14">
        <f t="shared" si="49"/>
        <v>0</v>
      </c>
      <c r="S37" s="14">
        <f t="shared" si="49"/>
        <v>0</v>
      </c>
      <c r="T37" s="14">
        <f t="shared" si="49"/>
        <v>0</v>
      </c>
      <c r="U37" s="14">
        <f t="shared" si="49"/>
        <v>0</v>
      </c>
      <c r="V37" s="14">
        <f t="shared" si="49"/>
        <v>0</v>
      </c>
      <c r="W37" s="14">
        <f t="shared" si="49"/>
        <v>0</v>
      </c>
      <c r="X37" s="14">
        <f t="shared" si="49"/>
        <v>0</v>
      </c>
      <c r="Y37" s="14">
        <f t="shared" ref="Y37:AB37" si="50">SUM(Y36)</f>
        <v>0</v>
      </c>
      <c r="Z37" s="14">
        <f t="shared" si="50"/>
        <v>0</v>
      </c>
      <c r="AA37" s="14">
        <f t="shared" si="50"/>
        <v>0</v>
      </c>
      <c r="AB37" s="14">
        <f t="shared" si="50"/>
        <v>0</v>
      </c>
    </row>
    <row r="38" spans="1:28" ht="18" customHeight="1" x14ac:dyDescent="0.2">
      <c r="A38" s="235" t="s">
        <v>45</v>
      </c>
      <c r="B38" s="236"/>
      <c r="C38" s="7"/>
      <c r="D38" s="7"/>
      <c r="E38" s="7"/>
      <c r="F38" s="7"/>
      <c r="G38" s="7"/>
      <c r="H38" s="7"/>
      <c r="I38" s="7"/>
      <c r="J38" s="7"/>
      <c r="K38" s="7"/>
      <c r="L38" s="7"/>
      <c r="M38" s="7"/>
      <c r="N38" s="7"/>
      <c r="O38" s="7"/>
      <c r="P38" s="152"/>
      <c r="Q38" s="7"/>
      <c r="R38" s="7"/>
      <c r="S38" s="7"/>
      <c r="T38" s="7"/>
      <c r="U38" s="7"/>
      <c r="V38" s="7"/>
      <c r="W38" s="7"/>
      <c r="X38" s="7"/>
      <c r="Y38" s="7"/>
      <c r="Z38" s="7"/>
      <c r="AA38" s="7"/>
      <c r="AB38" s="7"/>
    </row>
    <row r="39" spans="1:28"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45">
        <f>K39+L39</f>
        <v>0</v>
      </c>
      <c r="Q39" s="9">
        <v>0</v>
      </c>
      <c r="R39" s="9">
        <f>H39+Q39</f>
        <v>0</v>
      </c>
      <c r="S39" s="9">
        <f>Q39-M39</f>
        <v>0</v>
      </c>
      <c r="T39" s="9">
        <f>R39-N39</f>
        <v>0</v>
      </c>
      <c r="U39" s="9">
        <v>0</v>
      </c>
      <c r="V39" s="9">
        <f>L39+U39</f>
        <v>0</v>
      </c>
      <c r="W39" s="9">
        <f>U39-Q39</f>
        <v>0</v>
      </c>
      <c r="X39" s="9">
        <f>V39-R39</f>
        <v>0</v>
      </c>
      <c r="Y39" s="9">
        <v>0</v>
      </c>
      <c r="Z39" s="9">
        <f>P39+Y39</f>
        <v>0</v>
      </c>
      <c r="AA39" s="9">
        <f>Y39-U39</f>
        <v>0</v>
      </c>
      <c r="AB39" s="9">
        <f>Z39-V39</f>
        <v>0</v>
      </c>
    </row>
    <row r="40" spans="1:28"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45">
        <f>K40+L40</f>
        <v>0</v>
      </c>
      <c r="Q40" s="9">
        <v>0</v>
      </c>
      <c r="R40" s="9">
        <f>H40+Q40</f>
        <v>0</v>
      </c>
      <c r="S40" s="9">
        <f>Q40-M40</f>
        <v>0</v>
      </c>
      <c r="T40" s="9">
        <f>R40-N40</f>
        <v>0</v>
      </c>
      <c r="U40" s="9">
        <v>0</v>
      </c>
      <c r="V40" s="9">
        <f>L40+U40</f>
        <v>0</v>
      </c>
      <c r="W40" s="9">
        <f>U40-Q40</f>
        <v>0</v>
      </c>
      <c r="X40" s="9">
        <f>V40-R40</f>
        <v>0</v>
      </c>
      <c r="Y40" s="9">
        <v>0</v>
      </c>
      <c r="Z40" s="9">
        <f>P40+Y40</f>
        <v>0</v>
      </c>
      <c r="AA40" s="9">
        <f>Y40-U40</f>
        <v>0</v>
      </c>
      <c r="AB40" s="9">
        <f>Z40-V40</f>
        <v>0</v>
      </c>
    </row>
    <row r="41" spans="1:28" s="81" customFormat="1" x14ac:dyDescent="0.2">
      <c r="A41" s="18" t="s">
        <v>44</v>
      </c>
      <c r="B41" s="19"/>
      <c r="C41" s="19"/>
      <c r="D41" s="19"/>
      <c r="E41" s="18"/>
      <c r="F41" s="20">
        <f t="shared" ref="F41:G41" si="51">SUM(F39:F40)</f>
        <v>0</v>
      </c>
      <c r="G41" s="20">
        <f t="shared" si="51"/>
        <v>0</v>
      </c>
      <c r="H41" s="72">
        <f>SUM(H39:H40)</f>
        <v>0</v>
      </c>
      <c r="I41" s="113">
        <f>SUM(I39:I40)</f>
        <v>0</v>
      </c>
      <c r="J41" s="72">
        <f>F41+I41</f>
        <v>0</v>
      </c>
      <c r="K41" s="20">
        <f>F41+I41</f>
        <v>0</v>
      </c>
      <c r="L41" s="20">
        <f t="shared" ref="L41" si="52">SUM(L39:L40)</f>
        <v>0</v>
      </c>
      <c r="M41" s="113">
        <f>SUM(M39:M40)</f>
        <v>0</v>
      </c>
      <c r="N41" s="72">
        <f>J41+M41</f>
        <v>0</v>
      </c>
      <c r="O41" s="20">
        <f>J41+M41</f>
        <v>0</v>
      </c>
      <c r="P41" s="113">
        <f t="shared" ref="P41:X41" si="53">SUM(P39:P40)</f>
        <v>0</v>
      </c>
      <c r="Q41" s="20">
        <f t="shared" si="53"/>
        <v>0</v>
      </c>
      <c r="R41" s="20">
        <f t="shared" si="53"/>
        <v>0</v>
      </c>
      <c r="S41" s="20">
        <f t="shared" si="53"/>
        <v>0</v>
      </c>
      <c r="T41" s="20">
        <f t="shared" si="53"/>
        <v>0</v>
      </c>
      <c r="U41" s="20">
        <f t="shared" si="53"/>
        <v>0</v>
      </c>
      <c r="V41" s="20">
        <f t="shared" si="53"/>
        <v>0</v>
      </c>
      <c r="W41" s="20">
        <f t="shared" si="53"/>
        <v>0</v>
      </c>
      <c r="X41" s="20">
        <f t="shared" si="53"/>
        <v>0</v>
      </c>
      <c r="Y41" s="20">
        <f t="shared" ref="Y41:AB41" si="54">SUM(Y39:Y40)</f>
        <v>0</v>
      </c>
      <c r="Z41" s="20">
        <f t="shared" si="54"/>
        <v>0</v>
      </c>
      <c r="AA41" s="20">
        <f t="shared" si="54"/>
        <v>0</v>
      </c>
      <c r="AB41" s="20">
        <f t="shared" si="54"/>
        <v>0</v>
      </c>
    </row>
    <row r="42" spans="1:28" s="81" customFormat="1" ht="18.75" customHeight="1" x14ac:dyDescent="0.2">
      <c r="A42" s="235" t="s">
        <v>93</v>
      </c>
      <c r="B42" s="236"/>
      <c r="C42" s="21"/>
      <c r="D42" s="21"/>
      <c r="E42" s="22"/>
      <c r="F42" s="23"/>
      <c r="G42" s="23"/>
      <c r="H42" s="23"/>
      <c r="I42" s="23"/>
      <c r="J42" s="23"/>
      <c r="K42" s="23"/>
      <c r="L42" s="23"/>
      <c r="M42" s="23"/>
      <c r="N42" s="23"/>
      <c r="O42" s="23"/>
      <c r="P42" s="186"/>
      <c r="Q42" s="23"/>
      <c r="R42" s="23"/>
      <c r="S42" s="23"/>
      <c r="T42" s="23"/>
      <c r="U42" s="23"/>
      <c r="V42" s="23"/>
      <c r="W42" s="23"/>
      <c r="X42" s="23"/>
      <c r="Y42" s="23"/>
      <c r="Z42" s="23"/>
      <c r="AA42" s="23"/>
      <c r="AB42" s="23"/>
    </row>
    <row r="43" spans="1:28"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45">
        <f>N43-L43</f>
        <v>0</v>
      </c>
      <c r="Q43" s="9">
        <v>200000</v>
      </c>
      <c r="R43" s="9">
        <f>H43+Q43</f>
        <v>200000</v>
      </c>
      <c r="S43" s="9">
        <f>Q43-M43</f>
        <v>0</v>
      </c>
      <c r="T43" s="9">
        <f>R43-N43</f>
        <v>0</v>
      </c>
      <c r="U43" s="9">
        <v>200000</v>
      </c>
      <c r="V43" s="9">
        <f>H43+U43</f>
        <v>200000</v>
      </c>
      <c r="W43" s="9">
        <f>U43-Q43</f>
        <v>0</v>
      </c>
      <c r="X43" s="9">
        <f>V43-R43</f>
        <v>0</v>
      </c>
      <c r="Y43" s="9">
        <v>200000</v>
      </c>
      <c r="Z43" s="9">
        <f t="shared" ref="Z43" si="55">H43+Y43</f>
        <v>200000</v>
      </c>
      <c r="AA43" s="9">
        <f t="shared" ref="AA43" si="56">Y43-U43</f>
        <v>0</v>
      </c>
      <c r="AB43" s="9">
        <f t="shared" ref="AB43" si="57">Z43-V43</f>
        <v>0</v>
      </c>
    </row>
    <row r="44" spans="1:28" s="81" customFormat="1" x14ac:dyDescent="0.2">
      <c r="A44" s="251" t="s">
        <v>96</v>
      </c>
      <c r="B44" s="252"/>
      <c r="C44" s="24"/>
      <c r="D44" s="24"/>
      <c r="E44" s="25"/>
      <c r="F44" s="26">
        <f>SUM(F43)</f>
        <v>200000</v>
      </c>
      <c r="G44" s="26">
        <f t="shared" ref="G44" si="58">SUM(G43)</f>
        <v>200000</v>
      </c>
      <c r="H44" s="26">
        <f>SUM(H43)</f>
        <v>0</v>
      </c>
      <c r="I44" s="26">
        <f>SUM(I43)</f>
        <v>0</v>
      </c>
      <c r="J44" s="26">
        <f>I44+H44</f>
        <v>0</v>
      </c>
      <c r="K44" s="26">
        <f>SUM(K43)</f>
        <v>200000</v>
      </c>
      <c r="L44" s="26">
        <f t="shared" ref="L44" si="59">SUM(L43)</f>
        <v>200000</v>
      </c>
      <c r="M44" s="26">
        <f>SUM(M43)</f>
        <v>200000</v>
      </c>
      <c r="N44" s="26">
        <f>H44+M44</f>
        <v>200000</v>
      </c>
      <c r="O44" s="26">
        <f>SUM(O43)</f>
        <v>0</v>
      </c>
      <c r="P44" s="153">
        <f t="shared" ref="P44" si="60">SUM(P43)</f>
        <v>0</v>
      </c>
      <c r="Q44" s="153">
        <v>200000</v>
      </c>
      <c r="R44" s="153">
        <f>H44+Q44</f>
        <v>200000</v>
      </c>
      <c r="S44" s="153">
        <f>SUM(S43)</f>
        <v>0</v>
      </c>
      <c r="T44" s="26">
        <f>SUM(T43)</f>
        <v>0</v>
      </c>
      <c r="U44" s="153">
        <f>SUM(U43)</f>
        <v>200000</v>
      </c>
      <c r="V44" s="153">
        <f>H44+U44</f>
        <v>200000</v>
      </c>
      <c r="W44" s="153">
        <f t="shared" ref="W44:AB44" si="61">SUM(W43)</f>
        <v>0</v>
      </c>
      <c r="X44" s="26">
        <f t="shared" si="61"/>
        <v>0</v>
      </c>
      <c r="Y44" s="153">
        <f t="shared" si="61"/>
        <v>200000</v>
      </c>
      <c r="Z44" s="153">
        <f t="shared" si="61"/>
        <v>200000</v>
      </c>
      <c r="AA44" s="153">
        <f t="shared" si="61"/>
        <v>0</v>
      </c>
      <c r="AB44" s="26">
        <f t="shared" si="61"/>
        <v>0</v>
      </c>
    </row>
    <row r="45" spans="1:28" s="81" customFormat="1" x14ac:dyDescent="0.2">
      <c r="A45" s="235" t="s">
        <v>89</v>
      </c>
      <c r="B45" s="236"/>
      <c r="C45" s="21"/>
      <c r="D45" s="21"/>
      <c r="E45" s="7"/>
      <c r="F45" s="23"/>
      <c r="G45" s="23"/>
      <c r="H45" s="23"/>
      <c r="I45" s="23"/>
      <c r="J45" s="23"/>
      <c r="K45" s="23"/>
      <c r="L45" s="23"/>
      <c r="M45" s="23"/>
      <c r="N45" s="23"/>
      <c r="O45" s="23"/>
      <c r="P45" s="186"/>
      <c r="Q45" s="23"/>
      <c r="R45" s="23"/>
      <c r="S45" s="23"/>
      <c r="T45" s="23"/>
      <c r="U45" s="23"/>
      <c r="V45" s="23"/>
      <c r="W45" s="23"/>
      <c r="X45" s="23"/>
      <c r="Y45" s="23"/>
      <c r="Z45" s="23"/>
      <c r="AA45" s="23"/>
      <c r="AB45" s="23"/>
    </row>
    <row r="46" spans="1:28"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45">
        <f>N46-L46</f>
        <v>0</v>
      </c>
      <c r="Q46" s="9">
        <v>1800000</v>
      </c>
      <c r="R46" s="9">
        <f>H46+Q46</f>
        <v>1805952</v>
      </c>
      <c r="S46" s="9">
        <f>Q46-M46</f>
        <v>0</v>
      </c>
      <c r="T46" s="9">
        <f>R46-N46</f>
        <v>0</v>
      </c>
      <c r="U46" s="9">
        <v>1800000</v>
      </c>
      <c r="V46" s="9">
        <f>H46+U46</f>
        <v>1805952</v>
      </c>
      <c r="W46" s="9">
        <f>U46-Q46</f>
        <v>0</v>
      </c>
      <c r="X46" s="9">
        <f>V46-R46</f>
        <v>0</v>
      </c>
      <c r="Y46" s="9">
        <v>1800000</v>
      </c>
      <c r="Z46" s="9">
        <f>H46+Y46</f>
        <v>1805952</v>
      </c>
      <c r="AA46" s="9">
        <f t="shared" ref="AA46" si="62">Y46-U46</f>
        <v>0</v>
      </c>
      <c r="AB46" s="9">
        <f t="shared" ref="AB46" si="63">Z46-V46</f>
        <v>0</v>
      </c>
    </row>
    <row r="47" spans="1:28" s="81" customFormat="1" x14ac:dyDescent="0.2">
      <c r="A47" s="253" t="s">
        <v>92</v>
      </c>
      <c r="B47" s="254"/>
      <c r="C47" s="27"/>
      <c r="D47" s="27"/>
      <c r="E47" s="28"/>
      <c r="F47" s="29">
        <f>SUM(F46)</f>
        <v>1800000</v>
      </c>
      <c r="G47" s="29">
        <f t="shared" ref="G47" si="64">SUM(G46)</f>
        <v>1800000</v>
      </c>
      <c r="H47" s="29">
        <f>SUM(H46)</f>
        <v>5952</v>
      </c>
      <c r="I47" s="29">
        <f>SUM(I46)</f>
        <v>0</v>
      </c>
      <c r="J47" s="73">
        <f>I47+H47</f>
        <v>5952</v>
      </c>
      <c r="K47" s="29">
        <f>SUM(K46)</f>
        <v>1800000</v>
      </c>
      <c r="L47" s="29">
        <f t="shared" ref="L47" si="65">SUM(L46)</f>
        <v>1805952</v>
      </c>
      <c r="M47" s="29">
        <f>SUM(M46)</f>
        <v>1800000</v>
      </c>
      <c r="N47" s="29">
        <f>H47+M47</f>
        <v>1805952</v>
      </c>
      <c r="O47" s="29">
        <f>SUM(O46)</f>
        <v>0</v>
      </c>
      <c r="P47" s="154">
        <f t="shared" ref="P47:X47" si="66">SUM(P46)</f>
        <v>0</v>
      </c>
      <c r="Q47" s="29">
        <f t="shared" si="66"/>
        <v>1800000</v>
      </c>
      <c r="R47" s="29">
        <f t="shared" si="66"/>
        <v>1805952</v>
      </c>
      <c r="S47" s="29">
        <f t="shared" si="66"/>
        <v>0</v>
      </c>
      <c r="T47" s="29">
        <f t="shared" si="66"/>
        <v>0</v>
      </c>
      <c r="U47" s="29">
        <f t="shared" si="66"/>
        <v>1800000</v>
      </c>
      <c r="V47" s="29">
        <f>SUM(V46)</f>
        <v>1805952</v>
      </c>
      <c r="W47" s="29">
        <f t="shared" si="66"/>
        <v>0</v>
      </c>
      <c r="X47" s="29">
        <f t="shared" si="66"/>
        <v>0</v>
      </c>
      <c r="Y47" s="29">
        <f t="shared" ref="Y47" si="67">SUM(Y46)</f>
        <v>1800000</v>
      </c>
      <c r="Z47" s="29">
        <f>SUM(Z46)</f>
        <v>1805952</v>
      </c>
      <c r="AA47" s="29">
        <f t="shared" ref="AA47:AB47" si="68">SUM(AA46)</f>
        <v>0</v>
      </c>
      <c r="AB47" s="29">
        <f t="shared" si="68"/>
        <v>0</v>
      </c>
    </row>
    <row r="48" spans="1:28" s="81" customFormat="1" ht="18.75" customHeight="1" x14ac:dyDescent="0.2">
      <c r="A48" s="235" t="s">
        <v>87</v>
      </c>
      <c r="B48" s="236"/>
      <c r="C48" s="21"/>
      <c r="D48" s="21"/>
      <c r="E48" s="22"/>
      <c r="F48" s="229"/>
      <c r="G48" s="230"/>
      <c r="H48" s="186"/>
      <c r="I48" s="23"/>
      <c r="J48" s="9"/>
      <c r="K48" s="9"/>
      <c r="L48" s="9"/>
      <c r="M48" s="23"/>
      <c r="N48" s="9"/>
      <c r="O48" s="9"/>
      <c r="P48" s="45"/>
      <c r="Q48" s="9"/>
      <c r="R48" s="9"/>
      <c r="S48" s="9"/>
      <c r="T48" s="9"/>
      <c r="U48" s="9"/>
      <c r="V48" s="9"/>
      <c r="W48" s="9"/>
      <c r="X48" s="9"/>
      <c r="Y48" s="9"/>
      <c r="Z48" s="9"/>
      <c r="AA48" s="9"/>
      <c r="AB48" s="9"/>
    </row>
    <row r="49" spans="1:28" s="80" customFormat="1" x14ac:dyDescent="0.2">
      <c r="A49" s="106" t="s">
        <v>41</v>
      </c>
      <c r="B49" s="107" t="s">
        <v>42</v>
      </c>
      <c r="C49" s="108">
        <v>5002952</v>
      </c>
      <c r="D49" s="108"/>
      <c r="E49" s="99" t="s">
        <v>122</v>
      </c>
      <c r="F49" s="101">
        <v>0</v>
      </c>
      <c r="G49" s="101">
        <f>F49</f>
        <v>0</v>
      </c>
      <c r="H49" s="101">
        <v>0</v>
      </c>
      <c r="I49" s="101">
        <v>0</v>
      </c>
      <c r="J49" s="101">
        <v>0</v>
      </c>
      <c r="K49" s="101">
        <v>0</v>
      </c>
      <c r="L49" s="101">
        <v>0</v>
      </c>
      <c r="M49" s="101">
        <v>0</v>
      </c>
      <c r="N49" s="101">
        <v>0</v>
      </c>
      <c r="O49" s="101">
        <f>J49+M49</f>
        <v>0</v>
      </c>
      <c r="P49" s="155">
        <f>K49+L49</f>
        <v>0</v>
      </c>
      <c r="Q49" s="101">
        <v>0</v>
      </c>
      <c r="R49" s="101">
        <f>H49+Q49</f>
        <v>0</v>
      </c>
      <c r="S49" s="101">
        <f>Q49-M49</f>
        <v>0</v>
      </c>
      <c r="T49" s="101">
        <f>R49-N49</f>
        <v>0</v>
      </c>
      <c r="U49" s="101">
        <v>0</v>
      </c>
      <c r="V49" s="101">
        <f>L49+U49</f>
        <v>0</v>
      </c>
      <c r="W49" s="101">
        <f>U49-Q49</f>
        <v>0</v>
      </c>
      <c r="X49" s="101">
        <f>V49-R49</f>
        <v>0</v>
      </c>
      <c r="Y49" s="101">
        <v>0</v>
      </c>
      <c r="Z49" s="101">
        <f>P49+Y49</f>
        <v>0</v>
      </c>
      <c r="AA49" s="101">
        <f>Y49-U49</f>
        <v>0</v>
      </c>
      <c r="AB49" s="101">
        <f>Z49-V49</f>
        <v>0</v>
      </c>
    </row>
    <row r="50" spans="1:28" s="80" customFormat="1" ht="36" x14ac:dyDescent="0.2">
      <c r="A50" s="30" t="s">
        <v>0</v>
      </c>
      <c r="B50" s="31" t="s">
        <v>50</v>
      </c>
      <c r="C50" s="31"/>
      <c r="D50" s="31"/>
      <c r="E50" s="7" t="s">
        <v>123</v>
      </c>
      <c r="F50" s="9">
        <v>27514</v>
      </c>
      <c r="G50" s="9">
        <f t="shared" ref="G50:G52" si="69">F50</f>
        <v>27514</v>
      </c>
      <c r="H50" s="9">
        <v>0</v>
      </c>
      <c r="I50" s="9"/>
      <c r="J50" s="9">
        <f t="shared" ref="J50:J53" si="70">I50+H50</f>
        <v>0</v>
      </c>
      <c r="K50" s="9">
        <f t="shared" ref="K50:K53" si="71">F50+I50</f>
        <v>27514</v>
      </c>
      <c r="L50" s="9">
        <f t="shared" ref="L50:L53" si="72">G50+H50</f>
        <v>27514</v>
      </c>
      <c r="M50" s="9">
        <v>53562.86</v>
      </c>
      <c r="N50" s="9">
        <f>H50+M50</f>
        <v>53562.86</v>
      </c>
      <c r="O50" s="9">
        <f>M50-K50</f>
        <v>26048.86</v>
      </c>
      <c r="P50" s="45">
        <f>N50-L50</f>
        <v>26048.86</v>
      </c>
      <c r="Q50" s="9">
        <v>53562.86</v>
      </c>
      <c r="R50" s="9">
        <f t="shared" ref="R50:R53" si="73">H50+Q50</f>
        <v>53562.86</v>
      </c>
      <c r="S50" s="9">
        <f t="shared" ref="S50:T54" si="74">Q50-M50</f>
        <v>0</v>
      </c>
      <c r="T50" s="9">
        <f t="shared" si="74"/>
        <v>0</v>
      </c>
      <c r="U50" s="9">
        <v>53562.86</v>
      </c>
      <c r="V50" s="9">
        <f>H50+U50</f>
        <v>53562.86</v>
      </c>
      <c r="W50" s="9">
        <f t="shared" ref="W50:X54" si="75">U50-Q50</f>
        <v>0</v>
      </c>
      <c r="X50" s="9">
        <f t="shared" si="75"/>
        <v>0</v>
      </c>
      <c r="Y50" s="9">
        <v>53562.86</v>
      </c>
      <c r="Z50" s="9">
        <f t="shared" ref="Z50:Z53" si="76">H50+Y50</f>
        <v>53562.86</v>
      </c>
      <c r="AA50" s="9">
        <f t="shared" ref="AA50:AA53" si="77">Y50-U50</f>
        <v>0</v>
      </c>
      <c r="AB50" s="9">
        <f t="shared" ref="AB50:AB53" si="78">Z50-V50</f>
        <v>0</v>
      </c>
    </row>
    <row r="51" spans="1:28" s="80" customFormat="1" ht="24" x14ac:dyDescent="0.2">
      <c r="A51" s="30" t="s">
        <v>82</v>
      </c>
      <c r="B51" s="31" t="s">
        <v>83</v>
      </c>
      <c r="C51" s="32">
        <v>5053859</v>
      </c>
      <c r="D51" s="32"/>
      <c r="E51" s="7" t="s">
        <v>124</v>
      </c>
      <c r="F51" s="9">
        <v>4300000</v>
      </c>
      <c r="G51" s="9">
        <f t="shared" si="69"/>
        <v>4300000</v>
      </c>
      <c r="H51" s="9">
        <v>62604.53</v>
      </c>
      <c r="I51" s="9"/>
      <c r="J51" s="9">
        <f t="shared" si="70"/>
        <v>62604.53</v>
      </c>
      <c r="K51" s="9">
        <f t="shared" si="71"/>
        <v>4300000</v>
      </c>
      <c r="L51" s="9">
        <f t="shared" si="72"/>
        <v>4362604.53</v>
      </c>
      <c r="M51" s="9">
        <v>1284769.1399999999</v>
      </c>
      <c r="N51" s="9">
        <f t="shared" ref="N51:N53" si="79">H51+M51</f>
        <v>1347373.67</v>
      </c>
      <c r="O51" s="9">
        <f t="shared" ref="O51:P53" si="80">M51-K51</f>
        <v>-3015230.8600000003</v>
      </c>
      <c r="P51" s="45">
        <f t="shared" si="80"/>
        <v>-3015230.8600000003</v>
      </c>
      <c r="Q51" s="9">
        <v>1284769.1399999999</v>
      </c>
      <c r="R51" s="9">
        <f t="shared" si="73"/>
        <v>1347373.67</v>
      </c>
      <c r="S51" s="9">
        <f t="shared" si="74"/>
        <v>0</v>
      </c>
      <c r="T51" s="9">
        <f t="shared" si="74"/>
        <v>0</v>
      </c>
      <c r="U51" s="9">
        <v>1284769.1399999999</v>
      </c>
      <c r="V51" s="9">
        <f t="shared" ref="V51:V53" si="81">H51+U51</f>
        <v>1347373.67</v>
      </c>
      <c r="W51" s="9">
        <f t="shared" si="75"/>
        <v>0</v>
      </c>
      <c r="X51" s="9">
        <f t="shared" si="75"/>
        <v>0</v>
      </c>
      <c r="Y51" s="9">
        <v>1284769.1399999999</v>
      </c>
      <c r="Z51" s="9">
        <f t="shared" si="76"/>
        <v>1347373.67</v>
      </c>
      <c r="AA51" s="9">
        <f t="shared" si="77"/>
        <v>0</v>
      </c>
      <c r="AB51" s="9">
        <f t="shared" si="78"/>
        <v>0</v>
      </c>
    </row>
    <row r="52" spans="1:28" s="80" customFormat="1" ht="24" x14ac:dyDescent="0.2">
      <c r="A52" s="30" t="s">
        <v>138</v>
      </c>
      <c r="B52" s="31" t="s">
        <v>139</v>
      </c>
      <c r="C52" s="31"/>
      <c r="D52" s="31"/>
      <c r="E52" s="7" t="s">
        <v>140</v>
      </c>
      <c r="F52" s="9">
        <v>598996.9</v>
      </c>
      <c r="G52" s="9">
        <f t="shared" si="69"/>
        <v>598996.9</v>
      </c>
      <c r="H52" s="9">
        <v>0</v>
      </c>
      <c r="I52" s="9"/>
      <c r="J52" s="9">
        <f t="shared" si="70"/>
        <v>0</v>
      </c>
      <c r="K52" s="9">
        <f t="shared" si="71"/>
        <v>598996.9</v>
      </c>
      <c r="L52" s="9">
        <f t="shared" si="72"/>
        <v>598996.9</v>
      </c>
      <c r="M52" s="9">
        <v>1353638.49</v>
      </c>
      <c r="N52" s="9">
        <f t="shared" si="79"/>
        <v>1353638.49</v>
      </c>
      <c r="O52" s="9">
        <f t="shared" si="80"/>
        <v>754641.59</v>
      </c>
      <c r="P52" s="45">
        <f t="shared" si="80"/>
        <v>754641.59</v>
      </c>
      <c r="Q52" s="9">
        <v>1353638.49</v>
      </c>
      <c r="R52" s="9">
        <f t="shared" si="73"/>
        <v>1353638.49</v>
      </c>
      <c r="S52" s="9">
        <f t="shared" si="74"/>
        <v>0</v>
      </c>
      <c r="T52" s="9">
        <f t="shared" si="74"/>
        <v>0</v>
      </c>
      <c r="U52" s="9">
        <v>1353638.49</v>
      </c>
      <c r="V52" s="9">
        <f t="shared" si="81"/>
        <v>1353638.49</v>
      </c>
      <c r="W52" s="9">
        <f t="shared" si="75"/>
        <v>0</v>
      </c>
      <c r="X52" s="9">
        <f t="shared" si="75"/>
        <v>0</v>
      </c>
      <c r="Y52" s="9">
        <v>1353638.49</v>
      </c>
      <c r="Z52" s="9">
        <f t="shared" si="76"/>
        <v>1353638.49</v>
      </c>
      <c r="AA52" s="9">
        <f t="shared" si="77"/>
        <v>0</v>
      </c>
      <c r="AB52" s="9">
        <f t="shared" si="78"/>
        <v>0</v>
      </c>
    </row>
    <row r="53" spans="1:28" s="80" customFormat="1" ht="24" x14ac:dyDescent="0.2">
      <c r="A53" s="30" t="s">
        <v>192</v>
      </c>
      <c r="B53" s="33" t="s">
        <v>193</v>
      </c>
      <c r="C53" s="31"/>
      <c r="D53" s="31"/>
      <c r="E53" s="7" t="s">
        <v>194</v>
      </c>
      <c r="F53" s="9">
        <v>200000</v>
      </c>
      <c r="G53" s="9">
        <v>200000</v>
      </c>
      <c r="H53" s="9">
        <v>0</v>
      </c>
      <c r="I53" s="9"/>
      <c r="J53" s="9">
        <f t="shared" si="70"/>
        <v>0</v>
      </c>
      <c r="K53" s="9">
        <f t="shared" si="71"/>
        <v>200000</v>
      </c>
      <c r="L53" s="9">
        <f t="shared" si="72"/>
        <v>200000</v>
      </c>
      <c r="M53" s="9">
        <v>200000</v>
      </c>
      <c r="N53" s="9">
        <f t="shared" si="79"/>
        <v>200000</v>
      </c>
      <c r="O53" s="9">
        <f t="shared" si="80"/>
        <v>0</v>
      </c>
      <c r="P53" s="45">
        <f t="shared" si="80"/>
        <v>0</v>
      </c>
      <c r="Q53" s="9">
        <v>200000</v>
      </c>
      <c r="R53" s="9">
        <f t="shared" si="73"/>
        <v>200000</v>
      </c>
      <c r="S53" s="9">
        <f t="shared" si="74"/>
        <v>0</v>
      </c>
      <c r="T53" s="9">
        <f t="shared" si="74"/>
        <v>0</v>
      </c>
      <c r="U53" s="9">
        <v>200000</v>
      </c>
      <c r="V53" s="9">
        <f t="shared" si="81"/>
        <v>200000</v>
      </c>
      <c r="W53" s="9">
        <f t="shared" si="75"/>
        <v>0</v>
      </c>
      <c r="X53" s="9">
        <f t="shared" si="75"/>
        <v>0</v>
      </c>
      <c r="Y53" s="9">
        <v>200000</v>
      </c>
      <c r="Z53" s="9">
        <f t="shared" si="76"/>
        <v>200000</v>
      </c>
      <c r="AA53" s="9">
        <f t="shared" si="77"/>
        <v>0</v>
      </c>
      <c r="AB53" s="9">
        <f t="shared" si="78"/>
        <v>0</v>
      </c>
    </row>
    <row r="54" spans="1:28"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82">SUM(L50:L53)</f>
        <v>5189115.4300000006</v>
      </c>
      <c r="M54" s="36">
        <f>SUM(M50:M53)</f>
        <v>2891970.49</v>
      </c>
      <c r="N54" s="74">
        <f>SUM(N50:N53)</f>
        <v>2954575.02</v>
      </c>
      <c r="O54" s="36">
        <f>SUM(O50:O53)</f>
        <v>-2234540.4100000006</v>
      </c>
      <c r="P54" s="156">
        <f>SUM(P50:P53)</f>
        <v>-2234540.4100000006</v>
      </c>
      <c r="Q54" s="36">
        <f>SUM(Q49:Q53)</f>
        <v>2891970.49</v>
      </c>
      <c r="R54" s="36">
        <f>SUM(R49:R53)</f>
        <v>2954575.02</v>
      </c>
      <c r="S54" s="36">
        <f>SUM(S49:S53)</f>
        <v>0</v>
      </c>
      <c r="T54" s="36">
        <f t="shared" si="74"/>
        <v>0</v>
      </c>
      <c r="U54" s="36">
        <f>SUM(U49:U53)</f>
        <v>2891970.49</v>
      </c>
      <c r="V54" s="36">
        <f>SUM(V49:V53)</f>
        <v>2954575.02</v>
      </c>
      <c r="W54" s="36">
        <f>SUM(W49:W53)</f>
        <v>0</v>
      </c>
      <c r="X54" s="36">
        <f t="shared" si="75"/>
        <v>0</v>
      </c>
      <c r="Y54" s="36">
        <f>SUM(Y49:Y53)</f>
        <v>2891970.49</v>
      </c>
      <c r="Z54" s="36">
        <f>SUM(Z49:Z53)</f>
        <v>2954575.02</v>
      </c>
      <c r="AA54" s="36">
        <f>SUM(AA49:AA53)</f>
        <v>0</v>
      </c>
      <c r="AB54" s="36">
        <f t="shared" ref="AB54" si="83">Z54-V54</f>
        <v>0</v>
      </c>
    </row>
    <row r="55" spans="1:28" s="81" customFormat="1" ht="18.75" customHeight="1" x14ac:dyDescent="0.2">
      <c r="A55" s="235" t="s">
        <v>88</v>
      </c>
      <c r="B55" s="236"/>
      <c r="C55" s="21"/>
      <c r="D55" s="21"/>
      <c r="E55" s="7"/>
      <c r="F55" s="229"/>
      <c r="G55" s="230"/>
      <c r="H55" s="23"/>
      <c r="I55" s="23"/>
      <c r="J55" s="9"/>
      <c r="K55" s="9"/>
      <c r="L55" s="9"/>
      <c r="M55" s="23"/>
      <c r="N55" s="9"/>
      <c r="O55" s="9"/>
      <c r="P55" s="45"/>
      <c r="Q55" s="9"/>
      <c r="R55" s="9"/>
      <c r="S55" s="9"/>
      <c r="T55" s="9"/>
      <c r="U55" s="9"/>
      <c r="V55" s="9"/>
      <c r="W55" s="9"/>
      <c r="X55" s="9"/>
      <c r="Y55" s="9"/>
      <c r="Z55" s="9"/>
      <c r="AA55" s="9"/>
      <c r="AB55" s="9"/>
    </row>
    <row r="56" spans="1:28" s="81" customFormat="1" x14ac:dyDescent="0.2">
      <c r="A56" s="30" t="s">
        <v>53</v>
      </c>
      <c r="B56" s="31" t="s">
        <v>54</v>
      </c>
      <c r="C56" s="31"/>
      <c r="D56" s="31"/>
      <c r="E56" s="6" t="s">
        <v>125</v>
      </c>
      <c r="F56" s="17">
        <v>1900000</v>
      </c>
      <c r="G56" s="9">
        <f t="shared" ref="G56:G57" si="84">F56</f>
        <v>1900000</v>
      </c>
      <c r="H56" s="9">
        <v>0</v>
      </c>
      <c r="I56" s="9"/>
      <c r="J56" s="9">
        <f>I56+H56</f>
        <v>0</v>
      </c>
      <c r="K56" s="17">
        <f>F56+I56</f>
        <v>1900000</v>
      </c>
      <c r="L56" s="9">
        <f>G56+H56</f>
        <v>1900000</v>
      </c>
      <c r="M56" s="9">
        <v>1900000</v>
      </c>
      <c r="N56" s="9">
        <f>M56+H56</f>
        <v>1900000</v>
      </c>
      <c r="O56" s="17">
        <f>M56-K56</f>
        <v>0</v>
      </c>
      <c r="P56" s="45">
        <f>N56-L56</f>
        <v>0</v>
      </c>
      <c r="Q56" s="9">
        <v>1900000</v>
      </c>
      <c r="R56" s="9">
        <f>H56+Q56</f>
        <v>1900000</v>
      </c>
      <c r="S56" s="9">
        <f>Q56-M56</f>
        <v>0</v>
      </c>
      <c r="T56" s="9">
        <f>R56-N56</f>
        <v>0</v>
      </c>
      <c r="U56" s="9">
        <v>1900000</v>
      </c>
      <c r="V56" s="9">
        <f>H56+U56</f>
        <v>1900000</v>
      </c>
      <c r="W56" s="9">
        <f>U56-Q56</f>
        <v>0</v>
      </c>
      <c r="X56" s="9">
        <f>V56-R56</f>
        <v>0</v>
      </c>
      <c r="Y56" s="9">
        <v>1900000</v>
      </c>
      <c r="Z56" s="9">
        <f t="shared" ref="Z56:Z57" si="85">H56+Y56</f>
        <v>1900000</v>
      </c>
      <c r="AA56" s="9">
        <f t="shared" ref="AA56:AA57" si="86">Y56-U56</f>
        <v>0</v>
      </c>
      <c r="AB56" s="9">
        <f t="shared" ref="AB56:AB57" si="87">Z56-V56</f>
        <v>0</v>
      </c>
    </row>
    <row r="57" spans="1:28" s="81" customFormat="1" ht="24" x14ac:dyDescent="0.2">
      <c r="A57" s="30" t="s">
        <v>19</v>
      </c>
      <c r="B57" s="31" t="s">
        <v>86</v>
      </c>
      <c r="C57" s="32">
        <v>5041341</v>
      </c>
      <c r="D57" s="32"/>
      <c r="E57" s="6" t="s">
        <v>126</v>
      </c>
      <c r="F57" s="9">
        <v>800000</v>
      </c>
      <c r="G57" s="9">
        <f t="shared" si="84"/>
        <v>800000</v>
      </c>
      <c r="H57" s="9">
        <v>0</v>
      </c>
      <c r="I57" s="9"/>
      <c r="J57" s="9">
        <f>I57+H57</f>
        <v>0</v>
      </c>
      <c r="K57" s="17">
        <f>F57+I57</f>
        <v>800000</v>
      </c>
      <c r="L57" s="9">
        <f>G57+H57</f>
        <v>800000</v>
      </c>
      <c r="M57" s="9">
        <v>800000</v>
      </c>
      <c r="N57" s="9">
        <f>M57+H57</f>
        <v>800000</v>
      </c>
      <c r="O57" s="17">
        <f>M57-K57</f>
        <v>0</v>
      </c>
      <c r="P57" s="45">
        <f>N57-L57</f>
        <v>0</v>
      </c>
      <c r="Q57" s="9">
        <v>0</v>
      </c>
      <c r="R57" s="9">
        <f>H57+Q57</f>
        <v>0</v>
      </c>
      <c r="S57" s="9">
        <f>Q57-M57</f>
        <v>-800000</v>
      </c>
      <c r="T57" s="9">
        <f>R57-N57</f>
        <v>-800000</v>
      </c>
      <c r="U57" s="9">
        <v>0</v>
      </c>
      <c r="V57" s="9">
        <f>H57+U57</f>
        <v>0</v>
      </c>
      <c r="W57" s="9">
        <f>U57-Q57</f>
        <v>0</v>
      </c>
      <c r="X57" s="9">
        <f>V57-R57</f>
        <v>0</v>
      </c>
      <c r="Y57" s="9">
        <v>0</v>
      </c>
      <c r="Z57" s="9">
        <f t="shared" si="85"/>
        <v>0</v>
      </c>
      <c r="AA57" s="9">
        <f t="shared" si="86"/>
        <v>0</v>
      </c>
      <c r="AB57" s="9">
        <f t="shared" si="87"/>
        <v>0</v>
      </c>
    </row>
    <row r="58" spans="1:28" s="81" customFormat="1" x14ac:dyDescent="0.2">
      <c r="A58" s="259" t="s">
        <v>55</v>
      </c>
      <c r="B58" s="260"/>
      <c r="C58" s="137"/>
      <c r="D58" s="137"/>
      <c r="E58" s="137"/>
      <c r="F58" s="138">
        <f>SUM(F56:F57)</f>
        <v>2700000</v>
      </c>
      <c r="G58" s="138">
        <f t="shared" ref="G58" si="88">SUM(G56:G57)</f>
        <v>2700000</v>
      </c>
      <c r="H58" s="75">
        <f>SUM(H56:H57)</f>
        <v>0</v>
      </c>
      <c r="I58" s="75">
        <f>SUM(I56:I57)</f>
        <v>0</v>
      </c>
      <c r="J58" s="75">
        <f>I58+H58</f>
        <v>0</v>
      </c>
      <c r="K58" s="138">
        <f>SUM(K56:K57)</f>
        <v>2700000</v>
      </c>
      <c r="L58" s="138">
        <f t="shared" ref="L58" si="89">SUM(L56:L57)</f>
        <v>2700000</v>
      </c>
      <c r="M58" s="138">
        <f>SUM(M56:M57)</f>
        <v>2700000</v>
      </c>
      <c r="N58" s="138">
        <f>SUM(N56:N57)</f>
        <v>2700000</v>
      </c>
      <c r="O58" s="138">
        <f>SUM(O56:O57)</f>
        <v>0</v>
      </c>
      <c r="P58" s="157">
        <f t="shared" ref="P58:X58" si="90">SUM(P56:P57)</f>
        <v>0</v>
      </c>
      <c r="Q58" s="38">
        <f t="shared" si="90"/>
        <v>1900000</v>
      </c>
      <c r="R58" s="38">
        <f t="shared" si="90"/>
        <v>1900000</v>
      </c>
      <c r="S58" s="38">
        <f t="shared" si="90"/>
        <v>-800000</v>
      </c>
      <c r="T58" s="38">
        <f t="shared" si="90"/>
        <v>-800000</v>
      </c>
      <c r="U58" s="38">
        <f t="shared" si="90"/>
        <v>1900000</v>
      </c>
      <c r="V58" s="38">
        <f t="shared" si="90"/>
        <v>1900000</v>
      </c>
      <c r="W58" s="38">
        <f t="shared" si="90"/>
        <v>0</v>
      </c>
      <c r="X58" s="38">
        <f t="shared" si="90"/>
        <v>0</v>
      </c>
      <c r="Y58" s="38">
        <f t="shared" ref="Y58:AB58" si="91">SUM(Y56:Y57)</f>
        <v>1900000</v>
      </c>
      <c r="Z58" s="38">
        <f t="shared" si="91"/>
        <v>1900000</v>
      </c>
      <c r="AA58" s="38">
        <f t="shared" si="91"/>
        <v>0</v>
      </c>
      <c r="AB58" s="38">
        <f t="shared" si="91"/>
        <v>0</v>
      </c>
    </row>
    <row r="59" spans="1:28" s="81" customFormat="1" x14ac:dyDescent="0.2">
      <c r="A59" s="235" t="s">
        <v>268</v>
      </c>
      <c r="B59" s="236"/>
      <c r="C59" s="48"/>
      <c r="D59" s="48"/>
      <c r="E59" s="48"/>
      <c r="F59" s="141"/>
      <c r="G59" s="141"/>
      <c r="H59" s="141"/>
      <c r="I59" s="141"/>
      <c r="J59" s="141"/>
      <c r="K59" s="141"/>
      <c r="L59" s="141"/>
      <c r="M59" s="141"/>
      <c r="N59" s="141"/>
      <c r="O59" s="141"/>
      <c r="P59" s="158"/>
      <c r="Q59" s="141"/>
      <c r="R59" s="141"/>
      <c r="S59" s="141"/>
      <c r="T59" s="141"/>
      <c r="U59" s="141"/>
      <c r="V59" s="141"/>
      <c r="W59" s="141"/>
      <c r="X59" s="141"/>
      <c r="Y59" s="141"/>
      <c r="Z59" s="141"/>
      <c r="AA59" s="141"/>
      <c r="AB59" s="141"/>
    </row>
    <row r="60" spans="1:28" s="81" customFormat="1" ht="24" x14ac:dyDescent="0.2">
      <c r="A60" s="50" t="s">
        <v>272</v>
      </c>
      <c r="B60" s="31" t="s">
        <v>270</v>
      </c>
      <c r="C60" s="7">
        <v>6000080</v>
      </c>
      <c r="D60" s="22" t="s">
        <v>261</v>
      </c>
      <c r="E60" s="7" t="s">
        <v>271</v>
      </c>
      <c r="F60" s="9">
        <v>76889</v>
      </c>
      <c r="G60" s="9">
        <v>76889</v>
      </c>
      <c r="H60" s="9">
        <v>0</v>
      </c>
      <c r="I60" s="9"/>
      <c r="J60" s="9">
        <v>0</v>
      </c>
      <c r="K60" s="9">
        <v>0</v>
      </c>
      <c r="L60" s="9">
        <v>0</v>
      </c>
      <c r="M60" s="9">
        <v>0</v>
      </c>
      <c r="N60" s="9">
        <f>M60+H60</f>
        <v>0</v>
      </c>
      <c r="O60" s="9">
        <f>M60-K60</f>
        <v>0</v>
      </c>
      <c r="P60" s="45">
        <f>N60-L60</f>
        <v>0</v>
      </c>
      <c r="Q60" s="9">
        <v>76889</v>
      </c>
      <c r="R60" s="9">
        <f>H60+Q60</f>
        <v>76889</v>
      </c>
      <c r="S60" s="9">
        <f>Q60-M60</f>
        <v>76889</v>
      </c>
      <c r="T60" s="9">
        <f>R60-N60</f>
        <v>76889</v>
      </c>
      <c r="U60" s="9">
        <v>76889</v>
      </c>
      <c r="V60" s="9">
        <f>L60+U60</f>
        <v>76889</v>
      </c>
      <c r="W60" s="9">
        <f>U60-Q60</f>
        <v>0</v>
      </c>
      <c r="X60" s="9">
        <f>V60-R60</f>
        <v>0</v>
      </c>
      <c r="Y60" s="9">
        <v>76889</v>
      </c>
      <c r="Z60" s="9">
        <f t="shared" ref="Z60" si="92">H60+Y60</f>
        <v>76889</v>
      </c>
      <c r="AA60" s="9">
        <f t="shared" ref="AA60" si="93">Y60-U60</f>
        <v>0</v>
      </c>
      <c r="AB60" s="9">
        <f t="shared" ref="AB60" si="94">Z60-V60</f>
        <v>0</v>
      </c>
    </row>
    <row r="61" spans="1:28" s="81" customFormat="1" x14ac:dyDescent="0.2">
      <c r="A61" s="140"/>
      <c r="B61" s="140"/>
      <c r="C61" s="48"/>
      <c r="D61" s="48"/>
      <c r="E61" s="48"/>
      <c r="F61" s="141"/>
      <c r="G61" s="141"/>
      <c r="H61" s="141"/>
      <c r="I61" s="141"/>
      <c r="J61" s="141"/>
      <c r="K61" s="141"/>
      <c r="L61" s="141"/>
      <c r="M61" s="141"/>
      <c r="N61" s="141"/>
      <c r="O61" s="141"/>
      <c r="P61" s="158"/>
      <c r="Q61" s="141"/>
      <c r="R61" s="141"/>
      <c r="S61" s="141"/>
      <c r="T61" s="141"/>
      <c r="U61" s="141"/>
      <c r="V61" s="141"/>
      <c r="W61" s="141"/>
      <c r="X61" s="141"/>
      <c r="Y61" s="141"/>
      <c r="Z61" s="141"/>
      <c r="AA61" s="141"/>
      <c r="AB61" s="141"/>
    </row>
    <row r="62" spans="1:28" s="81" customFormat="1" x14ac:dyDescent="0.2">
      <c r="A62" s="257" t="s">
        <v>269</v>
      </c>
      <c r="B62" s="258"/>
      <c r="C62" s="142"/>
      <c r="D62" s="142"/>
      <c r="E62" s="142"/>
      <c r="F62" s="143">
        <f>SUM(F60:F61)</f>
        <v>76889</v>
      </c>
      <c r="G62" s="143">
        <f t="shared" ref="G62" si="95">SUM(G60:G61)</f>
        <v>76889</v>
      </c>
      <c r="H62" s="144">
        <f>SUM(H60:H61)</f>
        <v>0</v>
      </c>
      <c r="I62" s="144">
        <f>SUM(I60:I61)</f>
        <v>0</v>
      </c>
      <c r="J62" s="144">
        <f>I62+H62</f>
        <v>0</v>
      </c>
      <c r="K62" s="143">
        <f>SUM(K60:K61)</f>
        <v>0</v>
      </c>
      <c r="L62" s="143">
        <f t="shared" ref="L62" si="96">SUM(L60:L61)</f>
        <v>0</v>
      </c>
      <c r="M62" s="143">
        <f>SUM(M60:M61)</f>
        <v>0</v>
      </c>
      <c r="N62" s="143">
        <f>SUM(N60:N61)</f>
        <v>0</v>
      </c>
      <c r="O62" s="143">
        <f>SUM(O60:O61)</f>
        <v>0</v>
      </c>
      <c r="P62" s="159">
        <f t="shared" ref="P62:X62" si="97">SUM(P60:P61)</f>
        <v>0</v>
      </c>
      <c r="Q62" s="159">
        <f t="shared" si="97"/>
        <v>76889</v>
      </c>
      <c r="R62" s="159">
        <f t="shared" si="97"/>
        <v>76889</v>
      </c>
      <c r="S62" s="159">
        <f t="shared" si="97"/>
        <v>76889</v>
      </c>
      <c r="T62" s="170">
        <f t="shared" si="97"/>
        <v>76889</v>
      </c>
      <c r="U62" s="159">
        <f t="shared" si="97"/>
        <v>76889</v>
      </c>
      <c r="V62" s="159">
        <f t="shared" si="97"/>
        <v>76889</v>
      </c>
      <c r="W62" s="159">
        <f t="shared" si="97"/>
        <v>0</v>
      </c>
      <c r="X62" s="170">
        <f t="shared" si="97"/>
        <v>0</v>
      </c>
      <c r="Y62" s="159">
        <f t="shared" ref="Y62:AB62" si="98">SUM(Y60:Y61)</f>
        <v>76889</v>
      </c>
      <c r="Z62" s="159">
        <f t="shared" si="98"/>
        <v>76889</v>
      </c>
      <c r="AA62" s="159">
        <f t="shared" si="98"/>
        <v>0</v>
      </c>
      <c r="AB62" s="170">
        <f t="shared" si="98"/>
        <v>0</v>
      </c>
    </row>
    <row r="63" spans="1:28" s="81" customFormat="1" ht="12.75" customHeight="1" x14ac:dyDescent="0.2">
      <c r="A63" s="261" t="s">
        <v>146</v>
      </c>
      <c r="B63" s="262"/>
      <c r="C63" s="262"/>
      <c r="D63" s="262"/>
      <c r="E63" s="262"/>
      <c r="F63" s="262"/>
      <c r="G63" s="263"/>
      <c r="H63" s="76"/>
      <c r="I63" s="76"/>
      <c r="J63" s="76"/>
      <c r="K63" s="76"/>
      <c r="L63" s="139"/>
      <c r="M63" s="76"/>
      <c r="N63" s="76"/>
      <c r="O63" s="76"/>
      <c r="P63" s="160"/>
      <c r="Q63" s="87"/>
      <c r="R63" s="87"/>
      <c r="S63" s="87"/>
      <c r="T63" s="87"/>
      <c r="U63" s="87"/>
      <c r="V63" s="87"/>
      <c r="W63" s="87"/>
      <c r="X63" s="87"/>
      <c r="Y63" s="87"/>
      <c r="Z63" s="87"/>
      <c r="AA63" s="87"/>
      <c r="AB63" s="87"/>
    </row>
    <row r="64" spans="1:28" s="81" customFormat="1" ht="24" x14ac:dyDescent="0.2">
      <c r="A64" s="31" t="s">
        <v>174</v>
      </c>
      <c r="B64" s="78" t="s">
        <v>147</v>
      </c>
      <c r="C64" s="7">
        <v>5149358</v>
      </c>
      <c r="D64" s="7"/>
      <c r="E64" s="121" t="s">
        <v>150</v>
      </c>
      <c r="F64" s="9">
        <v>0</v>
      </c>
      <c r="G64" s="9">
        <f>F64</f>
        <v>0</v>
      </c>
      <c r="H64" s="9">
        <v>0</v>
      </c>
      <c r="I64" s="9"/>
      <c r="J64" s="9">
        <f>I64+H64</f>
        <v>0</v>
      </c>
      <c r="K64" s="9">
        <f>F64+I64</f>
        <v>0</v>
      </c>
      <c r="L64" s="9">
        <f>G64+H64</f>
        <v>0</v>
      </c>
      <c r="M64" s="9">
        <v>0</v>
      </c>
      <c r="N64" s="9">
        <f>M64+H64</f>
        <v>0</v>
      </c>
      <c r="O64" s="9">
        <f>J64+M64</f>
        <v>0</v>
      </c>
      <c r="P64" s="9">
        <f>K64+L64</f>
        <v>0</v>
      </c>
      <c r="Q64" s="9">
        <v>0</v>
      </c>
      <c r="R64" s="9">
        <f>H64+Q64</f>
        <v>0</v>
      </c>
      <c r="S64" s="9">
        <f>Q64-M64</f>
        <v>0</v>
      </c>
      <c r="T64" s="9">
        <f>R64-N64</f>
        <v>0</v>
      </c>
      <c r="U64" s="9">
        <v>0</v>
      </c>
      <c r="V64" s="9">
        <f>L64+U64</f>
        <v>0</v>
      </c>
      <c r="W64" s="9">
        <f>U64-Q64</f>
        <v>0</v>
      </c>
      <c r="X64" s="9">
        <f>V64-R64</f>
        <v>0</v>
      </c>
      <c r="Y64" s="9">
        <v>0</v>
      </c>
      <c r="Z64" s="9">
        <f>P64+Y64</f>
        <v>0</v>
      </c>
      <c r="AA64" s="9">
        <f>Y64-U64</f>
        <v>0</v>
      </c>
      <c r="AB64" s="9">
        <f>Z64-V64</f>
        <v>0</v>
      </c>
    </row>
    <row r="65" spans="1:28" s="81" customFormat="1" ht="24" x14ac:dyDescent="0.2">
      <c r="A65" s="31" t="s">
        <v>175</v>
      </c>
      <c r="B65" s="78" t="s">
        <v>148</v>
      </c>
      <c r="C65" s="7">
        <v>5149359</v>
      </c>
      <c r="D65" s="7"/>
      <c r="E65" s="122" t="s">
        <v>151</v>
      </c>
      <c r="F65" s="9">
        <v>0</v>
      </c>
      <c r="G65" s="9">
        <f t="shared" ref="G65:G71" si="99">F65</f>
        <v>0</v>
      </c>
      <c r="H65" s="9">
        <v>0</v>
      </c>
      <c r="I65" s="9"/>
      <c r="J65" s="9">
        <f t="shared" ref="J65:J77" si="100">I65+H65</f>
        <v>0</v>
      </c>
      <c r="K65" s="9">
        <f t="shared" ref="K65:K77" si="101">F65+I65</f>
        <v>0</v>
      </c>
      <c r="L65" s="9">
        <f t="shared" ref="L65:L77" si="102">G65+H65</f>
        <v>0</v>
      </c>
      <c r="M65" s="9">
        <v>0</v>
      </c>
      <c r="N65" s="9">
        <f t="shared" ref="N65:N77" si="103">M65+H65</f>
        <v>0</v>
      </c>
      <c r="O65" s="9">
        <f t="shared" ref="O65:O66" si="104">J65+M65</f>
        <v>0</v>
      </c>
      <c r="P65" s="9">
        <f t="shared" ref="P65:P66" si="105">K65+L65</f>
        <v>0</v>
      </c>
      <c r="Q65" s="9">
        <v>0</v>
      </c>
      <c r="R65" s="9">
        <f t="shared" ref="R65:R77" si="106">H65+Q65</f>
        <v>0</v>
      </c>
      <c r="S65" s="9">
        <f t="shared" ref="S65:T78" si="107">Q65-M65</f>
        <v>0</v>
      </c>
      <c r="T65" s="9">
        <f t="shared" si="107"/>
        <v>0</v>
      </c>
      <c r="U65" s="9">
        <v>0</v>
      </c>
      <c r="V65" s="9">
        <f t="shared" ref="V65:V66" si="108">L65+U65</f>
        <v>0</v>
      </c>
      <c r="W65" s="9">
        <f t="shared" ref="W65:X78" si="109">U65-Q65</f>
        <v>0</v>
      </c>
      <c r="X65" s="9">
        <f t="shared" si="109"/>
        <v>0</v>
      </c>
      <c r="Y65" s="9">
        <v>0</v>
      </c>
      <c r="Z65" s="9">
        <f t="shared" ref="Z65:Z66" si="110">P65+Y65</f>
        <v>0</v>
      </c>
      <c r="AA65" s="9">
        <f t="shared" ref="AA65:AA77" si="111">Y65-U65</f>
        <v>0</v>
      </c>
      <c r="AB65" s="9">
        <f t="shared" ref="AB65:AB78" si="112">Z65-V65</f>
        <v>0</v>
      </c>
    </row>
    <row r="66" spans="1:28" s="81" customFormat="1" ht="24" x14ac:dyDescent="0.2">
      <c r="A66" s="31" t="s">
        <v>176</v>
      </c>
      <c r="B66" s="78" t="s">
        <v>149</v>
      </c>
      <c r="C66" s="7">
        <v>5149360</v>
      </c>
      <c r="D66" s="7"/>
      <c r="E66" s="123" t="s">
        <v>152</v>
      </c>
      <c r="F66" s="9">
        <v>0</v>
      </c>
      <c r="G66" s="9">
        <f t="shared" si="99"/>
        <v>0</v>
      </c>
      <c r="H66" s="9">
        <v>0</v>
      </c>
      <c r="I66" s="9"/>
      <c r="J66" s="9">
        <f t="shared" si="100"/>
        <v>0</v>
      </c>
      <c r="K66" s="9">
        <f t="shared" si="101"/>
        <v>0</v>
      </c>
      <c r="L66" s="9">
        <f t="shared" si="102"/>
        <v>0</v>
      </c>
      <c r="M66" s="9">
        <v>0</v>
      </c>
      <c r="N66" s="9">
        <f t="shared" si="103"/>
        <v>0</v>
      </c>
      <c r="O66" s="9">
        <f t="shared" si="104"/>
        <v>0</v>
      </c>
      <c r="P66" s="9">
        <f t="shared" si="105"/>
        <v>0</v>
      </c>
      <c r="Q66" s="9">
        <v>0</v>
      </c>
      <c r="R66" s="9">
        <f t="shared" si="106"/>
        <v>0</v>
      </c>
      <c r="S66" s="9">
        <f t="shared" si="107"/>
        <v>0</v>
      </c>
      <c r="T66" s="9">
        <f t="shared" si="107"/>
        <v>0</v>
      </c>
      <c r="U66" s="9">
        <v>0</v>
      </c>
      <c r="V66" s="9">
        <f t="shared" si="108"/>
        <v>0</v>
      </c>
      <c r="W66" s="9">
        <f t="shared" si="109"/>
        <v>0</v>
      </c>
      <c r="X66" s="9">
        <f t="shared" si="109"/>
        <v>0</v>
      </c>
      <c r="Y66" s="9">
        <v>0</v>
      </c>
      <c r="Z66" s="9">
        <f t="shared" si="110"/>
        <v>0</v>
      </c>
      <c r="AA66" s="9">
        <f t="shared" si="111"/>
        <v>0</v>
      </c>
      <c r="AB66" s="9">
        <f t="shared" si="112"/>
        <v>0</v>
      </c>
    </row>
    <row r="67" spans="1:28" s="81" customFormat="1" ht="24" x14ac:dyDescent="0.2">
      <c r="A67" s="30" t="s">
        <v>177</v>
      </c>
      <c r="B67" s="78" t="s">
        <v>153</v>
      </c>
      <c r="C67" s="7">
        <v>5149652</v>
      </c>
      <c r="D67" s="7"/>
      <c r="E67" s="82" t="s">
        <v>160</v>
      </c>
      <c r="F67" s="9">
        <v>7330.78</v>
      </c>
      <c r="G67" s="9">
        <f t="shared" si="99"/>
        <v>7330.78</v>
      </c>
      <c r="H67" s="9">
        <v>33758.5</v>
      </c>
      <c r="I67" s="9"/>
      <c r="J67" s="9">
        <f t="shared" si="100"/>
        <v>33758.5</v>
      </c>
      <c r="K67" s="9">
        <f t="shared" si="101"/>
        <v>7330.78</v>
      </c>
      <c r="L67" s="9">
        <f t="shared" si="102"/>
        <v>41089.279999999999</v>
      </c>
      <c r="M67" s="9">
        <v>7330.78</v>
      </c>
      <c r="N67" s="9">
        <f>M67+H67</f>
        <v>41089.279999999999</v>
      </c>
      <c r="O67" s="9">
        <f>M67-K67</f>
        <v>0</v>
      </c>
      <c r="P67" s="9">
        <f>N67-L67</f>
        <v>0</v>
      </c>
      <c r="Q67" s="9">
        <v>7330.78</v>
      </c>
      <c r="R67" s="9">
        <f t="shared" si="106"/>
        <v>41089.279999999999</v>
      </c>
      <c r="S67" s="9">
        <f t="shared" si="107"/>
        <v>0</v>
      </c>
      <c r="T67" s="9">
        <f t="shared" si="107"/>
        <v>0</v>
      </c>
      <c r="U67" s="9">
        <v>7330.78</v>
      </c>
      <c r="V67" s="9">
        <f>H67+U67</f>
        <v>41089.279999999999</v>
      </c>
      <c r="W67" s="9">
        <f t="shared" si="109"/>
        <v>0</v>
      </c>
      <c r="X67" s="9">
        <f t="shared" si="109"/>
        <v>0</v>
      </c>
      <c r="Y67" s="9">
        <v>7330.78</v>
      </c>
      <c r="Z67" s="9">
        <f t="shared" ref="Z67:Z77" si="113">H67+Y67</f>
        <v>41089.279999999999</v>
      </c>
      <c r="AA67" s="9">
        <f t="shared" si="111"/>
        <v>0</v>
      </c>
      <c r="AB67" s="9">
        <f t="shared" si="112"/>
        <v>0</v>
      </c>
    </row>
    <row r="68" spans="1:28" s="81" customFormat="1" ht="24" x14ac:dyDescent="0.2">
      <c r="A68" s="30" t="s">
        <v>178</v>
      </c>
      <c r="B68" s="78" t="s">
        <v>154</v>
      </c>
      <c r="C68" s="7">
        <v>5149653</v>
      </c>
      <c r="D68" s="7"/>
      <c r="E68" s="82" t="s">
        <v>161</v>
      </c>
      <c r="F68" s="9">
        <v>23483.67</v>
      </c>
      <c r="G68" s="9">
        <f t="shared" si="99"/>
        <v>23483.67</v>
      </c>
      <c r="H68" s="9">
        <v>104.94</v>
      </c>
      <c r="I68" s="9"/>
      <c r="J68" s="9">
        <f t="shared" si="100"/>
        <v>104.94</v>
      </c>
      <c r="K68" s="9">
        <f t="shared" si="101"/>
        <v>23483.67</v>
      </c>
      <c r="L68" s="9">
        <f t="shared" si="102"/>
        <v>23588.609999999997</v>
      </c>
      <c r="M68" s="9">
        <v>23664.31</v>
      </c>
      <c r="N68" s="9">
        <f t="shared" ref="N68:N74" si="114">M68+H68</f>
        <v>23769.25</v>
      </c>
      <c r="O68" s="9">
        <f t="shared" ref="O68:P74" si="115">M68-K68</f>
        <v>180.64000000000306</v>
      </c>
      <c r="P68" s="9">
        <f t="shared" si="115"/>
        <v>180.64000000000306</v>
      </c>
      <c r="Q68" s="9">
        <v>23664.31</v>
      </c>
      <c r="R68" s="9">
        <f t="shared" si="106"/>
        <v>23769.25</v>
      </c>
      <c r="S68" s="9">
        <f t="shared" si="107"/>
        <v>0</v>
      </c>
      <c r="T68" s="9">
        <f t="shared" si="107"/>
        <v>0</v>
      </c>
      <c r="U68" s="9">
        <v>21464.31</v>
      </c>
      <c r="V68" s="9">
        <f>H68+U68</f>
        <v>21569.25</v>
      </c>
      <c r="W68" s="9">
        <f t="shared" si="109"/>
        <v>-2200</v>
      </c>
      <c r="X68" s="9">
        <f t="shared" si="109"/>
        <v>-2200</v>
      </c>
      <c r="Y68" s="9">
        <v>21464.31</v>
      </c>
      <c r="Z68" s="9">
        <f t="shared" si="113"/>
        <v>21569.25</v>
      </c>
      <c r="AA68" s="9">
        <f t="shared" si="111"/>
        <v>0</v>
      </c>
      <c r="AB68" s="9">
        <f t="shared" si="112"/>
        <v>0</v>
      </c>
    </row>
    <row r="69" spans="1:28" s="81" customFormat="1" ht="24" x14ac:dyDescent="0.2">
      <c r="A69" s="30" t="s">
        <v>179</v>
      </c>
      <c r="B69" s="78" t="s">
        <v>155</v>
      </c>
      <c r="C69" s="7">
        <v>5149654</v>
      </c>
      <c r="D69" s="7"/>
      <c r="E69" s="82" t="s">
        <v>162</v>
      </c>
      <c r="F69" s="9">
        <v>27108.560000000001</v>
      </c>
      <c r="G69" s="9">
        <f t="shared" si="99"/>
        <v>27108.560000000001</v>
      </c>
      <c r="H69" s="9">
        <v>2288.61</v>
      </c>
      <c r="I69" s="9"/>
      <c r="J69" s="9">
        <f t="shared" si="100"/>
        <v>2288.61</v>
      </c>
      <c r="K69" s="9">
        <f t="shared" si="101"/>
        <v>27108.560000000001</v>
      </c>
      <c r="L69" s="9">
        <f t="shared" si="102"/>
        <v>29397.170000000002</v>
      </c>
      <c r="M69" s="9">
        <v>26135.16</v>
      </c>
      <c r="N69" s="9">
        <f t="shared" si="114"/>
        <v>28423.77</v>
      </c>
      <c r="O69" s="9">
        <f t="shared" si="115"/>
        <v>-973.40000000000146</v>
      </c>
      <c r="P69" s="9">
        <f t="shared" si="115"/>
        <v>-973.40000000000146</v>
      </c>
      <c r="Q69" s="9">
        <v>26135.16</v>
      </c>
      <c r="R69" s="9">
        <f t="shared" si="106"/>
        <v>28423.77</v>
      </c>
      <c r="S69" s="9">
        <f t="shared" si="107"/>
        <v>0</v>
      </c>
      <c r="T69" s="9">
        <f t="shared" si="107"/>
        <v>0</v>
      </c>
      <c r="U69" s="9">
        <v>26135.16</v>
      </c>
      <c r="V69" s="9">
        <f t="shared" ref="V69:V77" si="116">H69+U69</f>
        <v>28423.77</v>
      </c>
      <c r="W69" s="9">
        <f t="shared" si="109"/>
        <v>0</v>
      </c>
      <c r="X69" s="9">
        <f t="shared" si="109"/>
        <v>0</v>
      </c>
      <c r="Y69" s="9">
        <v>26135.16</v>
      </c>
      <c r="Z69" s="9">
        <f t="shared" si="113"/>
        <v>28423.77</v>
      </c>
      <c r="AA69" s="9">
        <f t="shared" si="111"/>
        <v>0</v>
      </c>
      <c r="AB69" s="9">
        <f t="shared" si="112"/>
        <v>0</v>
      </c>
    </row>
    <row r="70" spans="1:28" s="81" customFormat="1" ht="24" x14ac:dyDescent="0.2">
      <c r="A70" s="30" t="s">
        <v>180</v>
      </c>
      <c r="B70" s="78" t="s">
        <v>156</v>
      </c>
      <c r="C70" s="7">
        <v>5149655</v>
      </c>
      <c r="D70" s="7"/>
      <c r="E70" s="82" t="s">
        <v>163</v>
      </c>
      <c r="F70" s="9">
        <v>32297.8</v>
      </c>
      <c r="G70" s="9">
        <f t="shared" si="99"/>
        <v>32297.8</v>
      </c>
      <c r="H70" s="9">
        <v>7706</v>
      </c>
      <c r="I70" s="9"/>
      <c r="J70" s="9">
        <f t="shared" si="100"/>
        <v>7706</v>
      </c>
      <c r="K70" s="9">
        <f t="shared" si="101"/>
        <v>32297.8</v>
      </c>
      <c r="L70" s="9">
        <f t="shared" si="102"/>
        <v>40003.800000000003</v>
      </c>
      <c r="M70" s="9">
        <v>90561.03</v>
      </c>
      <c r="N70" s="9">
        <f t="shared" si="114"/>
        <v>98267.03</v>
      </c>
      <c r="O70" s="9">
        <f t="shared" si="115"/>
        <v>58263.229999999996</v>
      </c>
      <c r="P70" s="9">
        <f t="shared" si="115"/>
        <v>58263.229999999996</v>
      </c>
      <c r="Q70" s="9">
        <v>90561.03</v>
      </c>
      <c r="R70" s="9">
        <f t="shared" si="106"/>
        <v>98267.03</v>
      </c>
      <c r="S70" s="9">
        <f t="shared" si="107"/>
        <v>0</v>
      </c>
      <c r="T70" s="9">
        <f t="shared" si="107"/>
        <v>0</v>
      </c>
      <c r="U70" s="9">
        <v>90561.03</v>
      </c>
      <c r="V70" s="9">
        <f t="shared" si="116"/>
        <v>98267.03</v>
      </c>
      <c r="W70" s="9">
        <f t="shared" si="109"/>
        <v>0</v>
      </c>
      <c r="X70" s="9">
        <f t="shared" si="109"/>
        <v>0</v>
      </c>
      <c r="Y70" s="9">
        <v>90561.03</v>
      </c>
      <c r="Z70" s="9">
        <f t="shared" si="113"/>
        <v>98267.03</v>
      </c>
      <c r="AA70" s="9">
        <f t="shared" si="111"/>
        <v>0</v>
      </c>
      <c r="AB70" s="9">
        <f t="shared" si="112"/>
        <v>0</v>
      </c>
    </row>
    <row r="71" spans="1:28" s="81" customFormat="1" ht="24" x14ac:dyDescent="0.2">
      <c r="A71" s="30" t="s">
        <v>181</v>
      </c>
      <c r="B71" s="78" t="s">
        <v>157</v>
      </c>
      <c r="C71" s="7">
        <v>5149656</v>
      </c>
      <c r="D71" s="7"/>
      <c r="E71" s="82" t="s">
        <v>164</v>
      </c>
      <c r="F71" s="9">
        <v>43852.6</v>
      </c>
      <c r="G71" s="9">
        <f t="shared" si="99"/>
        <v>43852.6</v>
      </c>
      <c r="H71" s="9">
        <v>7193.8</v>
      </c>
      <c r="I71" s="9"/>
      <c r="J71" s="9">
        <f t="shared" si="100"/>
        <v>7193.8</v>
      </c>
      <c r="K71" s="9">
        <f t="shared" si="101"/>
        <v>43852.6</v>
      </c>
      <c r="L71" s="9">
        <f t="shared" si="102"/>
        <v>51046.400000000001</v>
      </c>
      <c r="M71" s="9">
        <v>43852.6</v>
      </c>
      <c r="N71" s="9">
        <f t="shared" si="114"/>
        <v>51046.400000000001</v>
      </c>
      <c r="O71" s="9">
        <f t="shared" si="115"/>
        <v>0</v>
      </c>
      <c r="P71" s="9">
        <f t="shared" si="115"/>
        <v>0</v>
      </c>
      <c r="Q71" s="9">
        <v>43852.6</v>
      </c>
      <c r="R71" s="9">
        <f t="shared" si="106"/>
        <v>51046.400000000001</v>
      </c>
      <c r="S71" s="9">
        <f t="shared" si="107"/>
        <v>0</v>
      </c>
      <c r="T71" s="9">
        <f t="shared" si="107"/>
        <v>0</v>
      </c>
      <c r="U71" s="9">
        <v>43852.6</v>
      </c>
      <c r="V71" s="9">
        <f t="shared" si="116"/>
        <v>51046.400000000001</v>
      </c>
      <c r="W71" s="9">
        <f t="shared" si="109"/>
        <v>0</v>
      </c>
      <c r="X71" s="9">
        <f t="shared" si="109"/>
        <v>0</v>
      </c>
      <c r="Y71" s="9">
        <v>43852.6</v>
      </c>
      <c r="Z71" s="9">
        <f t="shared" si="113"/>
        <v>51046.400000000001</v>
      </c>
      <c r="AA71" s="9">
        <f t="shared" si="111"/>
        <v>0</v>
      </c>
      <c r="AB71" s="9">
        <f t="shared" si="112"/>
        <v>0</v>
      </c>
    </row>
    <row r="72" spans="1:28" s="81" customFormat="1" ht="24" x14ac:dyDescent="0.2">
      <c r="A72" s="30" t="s">
        <v>182</v>
      </c>
      <c r="B72" s="78" t="s">
        <v>158</v>
      </c>
      <c r="C72" s="7">
        <v>5149657</v>
      </c>
      <c r="D72" s="7"/>
      <c r="E72" s="82" t="s">
        <v>165</v>
      </c>
      <c r="F72" s="9">
        <v>3750.01</v>
      </c>
      <c r="G72" s="9">
        <v>3750.01</v>
      </c>
      <c r="H72" s="9">
        <v>13429.89</v>
      </c>
      <c r="I72" s="9"/>
      <c r="J72" s="9">
        <f t="shared" si="100"/>
        <v>13429.89</v>
      </c>
      <c r="K72" s="9">
        <f t="shared" si="101"/>
        <v>3750.01</v>
      </c>
      <c r="L72" s="9">
        <f t="shared" si="102"/>
        <v>17179.900000000001</v>
      </c>
      <c r="M72" s="9">
        <v>2500.02</v>
      </c>
      <c r="N72" s="9">
        <f t="shared" si="114"/>
        <v>15929.91</v>
      </c>
      <c r="O72" s="9">
        <f t="shared" si="115"/>
        <v>-1249.9900000000002</v>
      </c>
      <c r="P72" s="9">
        <f t="shared" si="115"/>
        <v>-1249.9900000000016</v>
      </c>
      <c r="Q72" s="9">
        <v>2500.02</v>
      </c>
      <c r="R72" s="9">
        <f t="shared" si="106"/>
        <v>15929.91</v>
      </c>
      <c r="S72" s="9">
        <f t="shared" si="107"/>
        <v>0</v>
      </c>
      <c r="T72" s="9">
        <f t="shared" si="107"/>
        <v>0</v>
      </c>
      <c r="U72" s="9">
        <v>2500.02</v>
      </c>
      <c r="V72" s="9">
        <f t="shared" si="116"/>
        <v>15929.91</v>
      </c>
      <c r="W72" s="9">
        <f t="shared" si="109"/>
        <v>0</v>
      </c>
      <c r="X72" s="9">
        <f t="shared" si="109"/>
        <v>0</v>
      </c>
      <c r="Y72" s="9">
        <v>2500.02</v>
      </c>
      <c r="Z72" s="9">
        <f t="shared" si="113"/>
        <v>15929.91</v>
      </c>
      <c r="AA72" s="9">
        <f t="shared" si="111"/>
        <v>0</v>
      </c>
      <c r="AB72" s="9">
        <f t="shared" si="112"/>
        <v>0</v>
      </c>
    </row>
    <row r="73" spans="1:28" s="81" customFormat="1" ht="24" x14ac:dyDescent="0.2">
      <c r="A73" s="30" t="s">
        <v>183</v>
      </c>
      <c r="B73" s="78" t="s">
        <v>159</v>
      </c>
      <c r="C73" s="7">
        <v>5149658</v>
      </c>
      <c r="D73" s="7"/>
      <c r="E73" s="82" t="s">
        <v>166</v>
      </c>
      <c r="F73" s="9">
        <v>13903.58</v>
      </c>
      <c r="G73" s="9">
        <v>13903.58</v>
      </c>
      <c r="H73" s="9">
        <v>2386.29</v>
      </c>
      <c r="I73" s="9"/>
      <c r="J73" s="9">
        <f t="shared" si="100"/>
        <v>2386.29</v>
      </c>
      <c r="K73" s="9">
        <f t="shared" si="101"/>
        <v>13903.58</v>
      </c>
      <c r="L73" s="9">
        <f t="shared" si="102"/>
        <v>16289.869999999999</v>
      </c>
      <c r="M73" s="9">
        <v>13903.59</v>
      </c>
      <c r="N73" s="9">
        <f t="shared" si="114"/>
        <v>16289.880000000001</v>
      </c>
      <c r="O73" s="9">
        <f t="shared" si="115"/>
        <v>1.0000000000218279E-2</v>
      </c>
      <c r="P73" s="9">
        <f t="shared" si="115"/>
        <v>1.0000000002037268E-2</v>
      </c>
      <c r="Q73" s="9">
        <v>13903.59</v>
      </c>
      <c r="R73" s="9">
        <f t="shared" si="106"/>
        <v>16289.880000000001</v>
      </c>
      <c r="S73" s="9">
        <f t="shared" si="107"/>
        <v>0</v>
      </c>
      <c r="T73" s="9">
        <f t="shared" si="107"/>
        <v>0</v>
      </c>
      <c r="U73" s="9">
        <v>13903.59</v>
      </c>
      <c r="V73" s="9">
        <f t="shared" si="116"/>
        <v>16289.880000000001</v>
      </c>
      <c r="W73" s="9">
        <f t="shared" si="109"/>
        <v>0</v>
      </c>
      <c r="X73" s="9">
        <f t="shared" si="109"/>
        <v>0</v>
      </c>
      <c r="Y73" s="9">
        <v>13903.59</v>
      </c>
      <c r="Z73" s="9">
        <f t="shared" si="113"/>
        <v>16289.880000000001</v>
      </c>
      <c r="AA73" s="9">
        <f t="shared" si="111"/>
        <v>0</v>
      </c>
      <c r="AB73" s="9">
        <f t="shared" si="112"/>
        <v>0</v>
      </c>
    </row>
    <row r="74" spans="1:28" s="81" customFormat="1" ht="24" x14ac:dyDescent="0.2">
      <c r="A74" s="30" t="s">
        <v>184</v>
      </c>
      <c r="B74" s="78" t="s">
        <v>167</v>
      </c>
      <c r="C74" s="7">
        <v>5149707</v>
      </c>
      <c r="D74" s="7"/>
      <c r="E74" s="82" t="s">
        <v>117</v>
      </c>
      <c r="F74" s="9">
        <v>45614.74</v>
      </c>
      <c r="G74" s="9">
        <v>45614.74</v>
      </c>
      <c r="H74" s="9">
        <v>0</v>
      </c>
      <c r="I74" s="9"/>
      <c r="J74" s="9">
        <f t="shared" si="100"/>
        <v>0</v>
      </c>
      <c r="K74" s="9">
        <f t="shared" si="101"/>
        <v>45614.74</v>
      </c>
      <c r="L74" s="9">
        <f t="shared" si="102"/>
        <v>45614.74</v>
      </c>
      <c r="M74" s="9">
        <v>45614.74</v>
      </c>
      <c r="N74" s="9">
        <f t="shared" si="114"/>
        <v>45614.74</v>
      </c>
      <c r="O74" s="9">
        <f t="shared" si="115"/>
        <v>0</v>
      </c>
      <c r="P74" s="9">
        <f t="shared" si="115"/>
        <v>0</v>
      </c>
      <c r="Q74" s="9">
        <v>45614.74</v>
      </c>
      <c r="R74" s="9">
        <f t="shared" si="106"/>
        <v>45614.74</v>
      </c>
      <c r="S74" s="9">
        <f t="shared" si="107"/>
        <v>0</v>
      </c>
      <c r="T74" s="9">
        <f t="shared" si="107"/>
        <v>0</v>
      </c>
      <c r="U74" s="9">
        <v>45614.74</v>
      </c>
      <c r="V74" s="9">
        <f t="shared" si="116"/>
        <v>45614.74</v>
      </c>
      <c r="W74" s="9">
        <f t="shared" si="109"/>
        <v>0</v>
      </c>
      <c r="X74" s="9">
        <f t="shared" si="109"/>
        <v>0</v>
      </c>
      <c r="Y74" s="9">
        <v>45614.74</v>
      </c>
      <c r="Z74" s="9">
        <f t="shared" si="113"/>
        <v>45614.74</v>
      </c>
      <c r="AA74" s="9">
        <f t="shared" si="111"/>
        <v>0</v>
      </c>
      <c r="AB74" s="9">
        <f t="shared" si="112"/>
        <v>0</v>
      </c>
    </row>
    <row r="75" spans="1:28" s="81" customFormat="1" ht="24" x14ac:dyDescent="0.2">
      <c r="A75" s="31" t="s">
        <v>185</v>
      </c>
      <c r="B75" s="78" t="s">
        <v>168</v>
      </c>
      <c r="C75" s="7">
        <v>5149589</v>
      </c>
      <c r="D75" s="7"/>
      <c r="E75" s="121" t="s">
        <v>169</v>
      </c>
      <c r="F75" s="9">
        <v>0</v>
      </c>
      <c r="G75" s="9">
        <v>0</v>
      </c>
      <c r="H75" s="9">
        <v>0</v>
      </c>
      <c r="I75" s="9"/>
      <c r="J75" s="9">
        <f t="shared" si="100"/>
        <v>0</v>
      </c>
      <c r="K75" s="9">
        <f t="shared" si="101"/>
        <v>0</v>
      </c>
      <c r="L75" s="9">
        <f t="shared" si="102"/>
        <v>0</v>
      </c>
      <c r="M75" s="9">
        <v>0</v>
      </c>
      <c r="N75" s="9">
        <f t="shared" si="103"/>
        <v>0</v>
      </c>
      <c r="O75" s="9">
        <f t="shared" ref="O75:P77" si="117">M75-I75</f>
        <v>0</v>
      </c>
      <c r="P75" s="9">
        <f t="shared" si="117"/>
        <v>0</v>
      </c>
      <c r="Q75" s="9">
        <v>0</v>
      </c>
      <c r="R75" s="9">
        <f t="shared" si="106"/>
        <v>0</v>
      </c>
      <c r="S75" s="9">
        <f t="shared" si="107"/>
        <v>0</v>
      </c>
      <c r="T75" s="9">
        <f t="shared" si="107"/>
        <v>0</v>
      </c>
      <c r="U75" s="9">
        <v>0</v>
      </c>
      <c r="V75" s="9">
        <f t="shared" si="116"/>
        <v>0</v>
      </c>
      <c r="W75" s="9">
        <f t="shared" si="109"/>
        <v>0</v>
      </c>
      <c r="X75" s="9">
        <f t="shared" si="109"/>
        <v>0</v>
      </c>
      <c r="Y75" s="9">
        <v>0</v>
      </c>
      <c r="Z75" s="9">
        <f t="shared" si="113"/>
        <v>0</v>
      </c>
      <c r="AA75" s="9">
        <f t="shared" si="111"/>
        <v>0</v>
      </c>
      <c r="AB75" s="9">
        <f t="shared" si="112"/>
        <v>0</v>
      </c>
    </row>
    <row r="76" spans="1:28" s="81" customFormat="1" ht="36" x14ac:dyDescent="0.2">
      <c r="A76" s="30" t="s">
        <v>186</v>
      </c>
      <c r="B76" s="78" t="s">
        <v>170</v>
      </c>
      <c r="C76" s="7">
        <v>5149382</v>
      </c>
      <c r="D76" s="7"/>
      <c r="E76" s="82" t="s">
        <v>172</v>
      </c>
      <c r="F76" s="9">
        <v>1600000</v>
      </c>
      <c r="G76" s="9">
        <f t="shared" ref="G76:G95" si="118">F76</f>
        <v>1600000</v>
      </c>
      <c r="H76" s="9">
        <v>0</v>
      </c>
      <c r="I76" s="9"/>
      <c r="J76" s="9">
        <f t="shared" si="100"/>
        <v>0</v>
      </c>
      <c r="K76" s="9">
        <f t="shared" si="101"/>
        <v>1600000</v>
      </c>
      <c r="L76" s="9">
        <f t="shared" si="102"/>
        <v>1600000</v>
      </c>
      <c r="M76" s="9">
        <v>566206</v>
      </c>
      <c r="N76" s="9">
        <f>M76+H76</f>
        <v>566206</v>
      </c>
      <c r="O76" s="9">
        <f>M76-K76</f>
        <v>-1033794</v>
      </c>
      <c r="P76" s="9">
        <f>N76-L76</f>
        <v>-1033794</v>
      </c>
      <c r="Q76" s="9">
        <v>566206</v>
      </c>
      <c r="R76" s="9">
        <f t="shared" si="106"/>
        <v>566206</v>
      </c>
      <c r="S76" s="9">
        <f t="shared" si="107"/>
        <v>0</v>
      </c>
      <c r="T76" s="9">
        <f t="shared" si="107"/>
        <v>0</v>
      </c>
      <c r="U76" s="9">
        <v>566206</v>
      </c>
      <c r="V76" s="9">
        <f t="shared" si="116"/>
        <v>566206</v>
      </c>
      <c r="W76" s="9">
        <f t="shared" si="109"/>
        <v>0</v>
      </c>
      <c r="X76" s="9">
        <f t="shared" si="109"/>
        <v>0</v>
      </c>
      <c r="Y76" s="9">
        <v>566206</v>
      </c>
      <c r="Z76" s="9">
        <f t="shared" si="113"/>
        <v>566206</v>
      </c>
      <c r="AA76" s="9">
        <f t="shared" si="111"/>
        <v>0</v>
      </c>
      <c r="AB76" s="9">
        <f t="shared" si="112"/>
        <v>0</v>
      </c>
    </row>
    <row r="77" spans="1:28" s="81" customFormat="1" x14ac:dyDescent="0.2">
      <c r="A77" s="31" t="s">
        <v>187</v>
      </c>
      <c r="B77" s="78" t="s">
        <v>171</v>
      </c>
      <c r="C77" s="7">
        <v>5149722</v>
      </c>
      <c r="D77" s="7"/>
      <c r="E77" s="121" t="s">
        <v>173</v>
      </c>
      <c r="F77" s="9">
        <v>0</v>
      </c>
      <c r="G77" s="9">
        <v>0</v>
      </c>
      <c r="H77" s="9">
        <v>0</v>
      </c>
      <c r="I77" s="9"/>
      <c r="J77" s="9">
        <f t="shared" si="100"/>
        <v>0</v>
      </c>
      <c r="K77" s="9">
        <f t="shared" si="101"/>
        <v>0</v>
      </c>
      <c r="L77" s="9">
        <f t="shared" si="102"/>
        <v>0</v>
      </c>
      <c r="M77" s="9">
        <v>0</v>
      </c>
      <c r="N77" s="9">
        <f t="shared" si="103"/>
        <v>0</v>
      </c>
      <c r="O77" s="9">
        <f t="shared" si="117"/>
        <v>0</v>
      </c>
      <c r="P77" s="45">
        <f t="shared" si="117"/>
        <v>0</v>
      </c>
      <c r="Q77" s="9">
        <v>0</v>
      </c>
      <c r="R77" s="9">
        <f t="shared" si="106"/>
        <v>0</v>
      </c>
      <c r="S77" s="9">
        <f t="shared" si="107"/>
        <v>0</v>
      </c>
      <c r="T77" s="9">
        <f t="shared" si="107"/>
        <v>0</v>
      </c>
      <c r="U77" s="9">
        <v>0</v>
      </c>
      <c r="V77" s="9">
        <f t="shared" si="116"/>
        <v>0</v>
      </c>
      <c r="W77" s="9">
        <f t="shared" si="109"/>
        <v>0</v>
      </c>
      <c r="X77" s="9">
        <f t="shared" si="109"/>
        <v>0</v>
      </c>
      <c r="Y77" s="9">
        <v>0</v>
      </c>
      <c r="Z77" s="9">
        <f t="shared" si="113"/>
        <v>0</v>
      </c>
      <c r="AA77" s="9">
        <f t="shared" si="111"/>
        <v>0</v>
      </c>
      <c r="AB77" s="9">
        <f t="shared" si="112"/>
        <v>0</v>
      </c>
    </row>
    <row r="78" spans="1:28" s="81" customFormat="1" ht="24" x14ac:dyDescent="0.2">
      <c r="A78" s="189" t="s">
        <v>144</v>
      </c>
      <c r="B78" s="13"/>
      <c r="C78" s="13"/>
      <c r="D78" s="13"/>
      <c r="E78" s="13"/>
      <c r="F78" s="44">
        <f>SUM(F64:F77)</f>
        <v>1797341.74</v>
      </c>
      <c r="G78" s="44">
        <f>SUM(G64:G77)</f>
        <v>1797341.74</v>
      </c>
      <c r="H78" s="44">
        <f>SUM(H64:H77)</f>
        <v>66868.03</v>
      </c>
      <c r="I78" s="44">
        <f>SUM(I64:I77)</f>
        <v>0</v>
      </c>
      <c r="J78" s="44">
        <f>I78+H78</f>
        <v>66868.03</v>
      </c>
      <c r="K78" s="44">
        <f t="shared" ref="K78:P78" si="119">SUM(K64:K77)</f>
        <v>1797341.74</v>
      </c>
      <c r="L78" s="44">
        <f t="shared" si="119"/>
        <v>1864209.77</v>
      </c>
      <c r="M78" s="44">
        <f t="shared" si="119"/>
        <v>819768.23</v>
      </c>
      <c r="N78" s="44">
        <f t="shared" si="119"/>
        <v>886636.26</v>
      </c>
      <c r="O78" s="44">
        <f t="shared" si="119"/>
        <v>-977573.51</v>
      </c>
      <c r="P78" s="161">
        <f t="shared" si="119"/>
        <v>-977573.51</v>
      </c>
      <c r="Q78" s="44">
        <f>SUM(Q64:Q77)</f>
        <v>819768.23</v>
      </c>
      <c r="R78" s="44">
        <f>SUM(R64:R77)</f>
        <v>886636.26</v>
      </c>
      <c r="S78" s="44">
        <f>SUM(S64:S77)</f>
        <v>0</v>
      </c>
      <c r="T78" s="44">
        <f t="shared" si="107"/>
        <v>0</v>
      </c>
      <c r="U78" s="44">
        <f>SUM(U64:U77)</f>
        <v>817568.23</v>
      </c>
      <c r="V78" s="44">
        <f>SUM(V64:V77)</f>
        <v>884436.26</v>
      </c>
      <c r="W78" s="44">
        <f>SUM(W64:W77)</f>
        <v>-2200</v>
      </c>
      <c r="X78" s="44">
        <f t="shared" si="109"/>
        <v>-2200</v>
      </c>
      <c r="Y78" s="44">
        <f>SUM(Y64:Y77)</f>
        <v>817568.23</v>
      </c>
      <c r="Z78" s="44">
        <f>SUM(Z64:Z77)</f>
        <v>884436.26</v>
      </c>
      <c r="AA78" s="44">
        <f>SUM(AA64:AA77)</f>
        <v>0</v>
      </c>
      <c r="AB78" s="44">
        <f t="shared" si="112"/>
        <v>0</v>
      </c>
    </row>
    <row r="79" spans="1:28" s="81" customFormat="1" x14ac:dyDescent="0.2">
      <c r="A79" s="45" t="s">
        <v>195</v>
      </c>
      <c r="B79" s="46"/>
      <c r="C79" s="46"/>
      <c r="D79" s="46"/>
      <c r="E79" s="46"/>
      <c r="F79" s="46"/>
      <c r="G79" s="47"/>
      <c r="H79" s="84"/>
      <c r="I79" s="84"/>
      <c r="J79" s="9"/>
      <c r="K79" s="9"/>
      <c r="L79" s="9"/>
      <c r="M79" s="84"/>
      <c r="N79" s="9"/>
      <c r="O79" s="9"/>
      <c r="P79" s="45"/>
      <c r="Q79" s="9"/>
      <c r="R79" s="9"/>
      <c r="S79" s="9"/>
      <c r="T79" s="9"/>
      <c r="U79" s="9"/>
      <c r="V79" s="9"/>
      <c r="W79" s="9"/>
      <c r="X79" s="9"/>
      <c r="Y79" s="9"/>
      <c r="Z79" s="9"/>
      <c r="AA79" s="9"/>
      <c r="AB79" s="9"/>
    </row>
    <row r="80" spans="1:28" s="81" customFormat="1" ht="48" x14ac:dyDescent="0.2">
      <c r="A80" s="30" t="s">
        <v>196</v>
      </c>
      <c r="B80" s="78" t="s">
        <v>197</v>
      </c>
      <c r="C80" s="7">
        <v>5189922</v>
      </c>
      <c r="D80" s="134" t="s">
        <v>261</v>
      </c>
      <c r="E80" s="82" t="s">
        <v>198</v>
      </c>
      <c r="F80" s="9">
        <v>25000</v>
      </c>
      <c r="G80" s="9">
        <v>25000</v>
      </c>
      <c r="H80" s="9">
        <v>0</v>
      </c>
      <c r="I80" s="9"/>
      <c r="J80" s="9">
        <f>I80+H80</f>
        <v>0</v>
      </c>
      <c r="K80" s="9">
        <f>F80+I80</f>
        <v>25000</v>
      </c>
      <c r="L80" s="9">
        <f>G80+H80</f>
        <v>25000</v>
      </c>
      <c r="M80" s="9">
        <v>8680</v>
      </c>
      <c r="N80" s="9">
        <f>M80+H80</f>
        <v>8680</v>
      </c>
      <c r="O80" s="9">
        <f>M80-K80</f>
        <v>-16320</v>
      </c>
      <c r="P80" s="45">
        <f>N80-L80</f>
        <v>-16320</v>
      </c>
      <c r="Q80" s="9">
        <v>8680</v>
      </c>
      <c r="R80" s="9">
        <f>H80+Q80</f>
        <v>8680</v>
      </c>
      <c r="S80" s="9">
        <f>Q80-M80</f>
        <v>0</v>
      </c>
      <c r="T80" s="9">
        <f>R80-N80</f>
        <v>0</v>
      </c>
      <c r="U80" s="9">
        <v>8680</v>
      </c>
      <c r="V80" s="9">
        <f>H80+U80</f>
        <v>8680</v>
      </c>
      <c r="W80" s="9">
        <f>U80-Q80</f>
        <v>0</v>
      </c>
      <c r="X80" s="9">
        <f>V80-R80</f>
        <v>0</v>
      </c>
      <c r="Y80" s="9">
        <v>8680</v>
      </c>
      <c r="Z80" s="9">
        <f t="shared" ref="Z80:Z96" si="120">H80+Y80</f>
        <v>8680</v>
      </c>
      <c r="AA80" s="9">
        <f t="shared" ref="AA80:AA96" si="121">Y80-U80</f>
        <v>0</v>
      </c>
      <c r="AB80" s="9">
        <f t="shared" ref="AB80:AB96" si="122">Z80-V80</f>
        <v>0</v>
      </c>
    </row>
    <row r="81" spans="1:28" s="81" customFormat="1" ht="36" x14ac:dyDescent="0.2">
      <c r="A81" s="30" t="s">
        <v>199</v>
      </c>
      <c r="B81" s="78" t="s">
        <v>200</v>
      </c>
      <c r="C81" s="7">
        <v>5198295</v>
      </c>
      <c r="D81" s="134" t="s">
        <v>261</v>
      </c>
      <c r="E81" s="82" t="s">
        <v>201</v>
      </c>
      <c r="F81" s="9">
        <v>75000</v>
      </c>
      <c r="G81" s="9">
        <f t="shared" si="118"/>
        <v>75000</v>
      </c>
      <c r="H81" s="9">
        <v>0</v>
      </c>
      <c r="I81" s="9"/>
      <c r="J81" s="9">
        <f t="shared" ref="J81:J96" si="123">I81+H81</f>
        <v>0</v>
      </c>
      <c r="K81" s="9">
        <f t="shared" ref="K81:K95" si="124">F81+I81</f>
        <v>75000</v>
      </c>
      <c r="L81" s="9">
        <f t="shared" ref="L81:L95" si="125">G81+H81</f>
        <v>75000</v>
      </c>
      <c r="M81" s="9">
        <v>22940</v>
      </c>
      <c r="N81" s="9">
        <f t="shared" ref="N81:N96" si="126">M81+H81</f>
        <v>22940</v>
      </c>
      <c r="O81" s="9">
        <f t="shared" ref="O81:P96" si="127">M81-K81</f>
        <v>-52060</v>
      </c>
      <c r="P81" s="45">
        <f t="shared" si="127"/>
        <v>-52060</v>
      </c>
      <c r="Q81" s="9">
        <v>22940</v>
      </c>
      <c r="R81" s="9">
        <f t="shared" ref="R81:R96" si="128">H81+Q81</f>
        <v>22940</v>
      </c>
      <c r="S81" s="9">
        <f t="shared" ref="S81:T96" si="129">Q81-M81</f>
        <v>0</v>
      </c>
      <c r="T81" s="9">
        <f t="shared" si="129"/>
        <v>0</v>
      </c>
      <c r="U81" s="9">
        <v>22940</v>
      </c>
      <c r="V81" s="9">
        <f t="shared" ref="V81:V88" si="130">H81+U81</f>
        <v>22940</v>
      </c>
      <c r="W81" s="9">
        <f t="shared" ref="W81:X96" si="131">U81-Q81</f>
        <v>0</v>
      </c>
      <c r="X81" s="9">
        <f t="shared" si="131"/>
        <v>0</v>
      </c>
      <c r="Y81" s="9">
        <v>101198.88</v>
      </c>
      <c r="Z81" s="9">
        <f t="shared" si="120"/>
        <v>101198.88</v>
      </c>
      <c r="AA81" s="9">
        <f t="shared" si="121"/>
        <v>78258.880000000005</v>
      </c>
      <c r="AB81" s="9">
        <f t="shared" si="122"/>
        <v>78258.880000000005</v>
      </c>
    </row>
    <row r="82" spans="1:28" ht="60" x14ac:dyDescent="0.2">
      <c r="A82" s="30" t="s">
        <v>202</v>
      </c>
      <c r="B82" s="78" t="s">
        <v>254</v>
      </c>
      <c r="C82" s="7">
        <v>5189950</v>
      </c>
      <c r="D82" s="134" t="s">
        <v>261</v>
      </c>
      <c r="E82" s="82" t="s">
        <v>203</v>
      </c>
      <c r="F82" s="9">
        <v>21368</v>
      </c>
      <c r="G82" s="9">
        <v>21368</v>
      </c>
      <c r="H82" s="9">
        <v>0</v>
      </c>
      <c r="I82" s="9"/>
      <c r="J82" s="9">
        <f t="shared" si="123"/>
        <v>0</v>
      </c>
      <c r="K82" s="9">
        <f t="shared" si="124"/>
        <v>21368</v>
      </c>
      <c r="L82" s="9">
        <f t="shared" si="125"/>
        <v>21368</v>
      </c>
      <c r="M82" s="9">
        <v>0</v>
      </c>
      <c r="N82" s="9">
        <f t="shared" si="126"/>
        <v>0</v>
      </c>
      <c r="O82" s="9">
        <f t="shared" si="127"/>
        <v>-21368</v>
      </c>
      <c r="P82" s="45">
        <f t="shared" si="127"/>
        <v>-21368</v>
      </c>
      <c r="Q82" s="9">
        <v>0</v>
      </c>
      <c r="R82" s="9">
        <f t="shared" si="128"/>
        <v>0</v>
      </c>
      <c r="S82" s="9">
        <f t="shared" si="129"/>
        <v>0</v>
      </c>
      <c r="T82" s="9">
        <f t="shared" si="129"/>
        <v>0</v>
      </c>
      <c r="U82" s="9">
        <v>0</v>
      </c>
      <c r="V82" s="9">
        <f t="shared" si="130"/>
        <v>0</v>
      </c>
      <c r="W82" s="9">
        <f t="shared" si="131"/>
        <v>0</v>
      </c>
      <c r="X82" s="9">
        <f t="shared" si="131"/>
        <v>0</v>
      </c>
      <c r="Y82" s="9">
        <v>0</v>
      </c>
      <c r="Z82" s="9">
        <f t="shared" si="120"/>
        <v>0</v>
      </c>
      <c r="AA82" s="9">
        <f t="shared" si="121"/>
        <v>0</v>
      </c>
      <c r="AB82" s="9">
        <f t="shared" si="122"/>
        <v>0</v>
      </c>
    </row>
    <row r="83" spans="1:28" ht="36" x14ac:dyDescent="0.2">
      <c r="A83" s="30" t="s">
        <v>205</v>
      </c>
      <c r="B83" s="78" t="s">
        <v>255</v>
      </c>
      <c r="C83" s="7">
        <v>5189708</v>
      </c>
      <c r="D83" s="134" t="s">
        <v>261</v>
      </c>
      <c r="E83" s="82" t="s">
        <v>206</v>
      </c>
      <c r="F83" s="9">
        <v>9845.6</v>
      </c>
      <c r="G83" s="9">
        <v>9845.6</v>
      </c>
      <c r="H83" s="9">
        <v>0</v>
      </c>
      <c r="I83" s="9"/>
      <c r="J83" s="9">
        <f t="shared" si="123"/>
        <v>0</v>
      </c>
      <c r="K83" s="9">
        <f t="shared" si="124"/>
        <v>9845.6</v>
      </c>
      <c r="L83" s="9">
        <f t="shared" si="125"/>
        <v>9845.6</v>
      </c>
      <c r="M83" s="9">
        <v>0</v>
      </c>
      <c r="N83" s="9">
        <f t="shared" si="126"/>
        <v>0</v>
      </c>
      <c r="O83" s="9">
        <f t="shared" si="127"/>
        <v>-9845.6</v>
      </c>
      <c r="P83" s="45">
        <f t="shared" si="127"/>
        <v>-9845.6</v>
      </c>
      <c r="Q83" s="9">
        <v>0</v>
      </c>
      <c r="R83" s="9">
        <f t="shared" si="128"/>
        <v>0</v>
      </c>
      <c r="S83" s="9">
        <f t="shared" si="129"/>
        <v>0</v>
      </c>
      <c r="T83" s="9">
        <f t="shared" si="129"/>
        <v>0</v>
      </c>
      <c r="U83" s="9">
        <v>0</v>
      </c>
      <c r="V83" s="9">
        <f t="shared" si="130"/>
        <v>0</v>
      </c>
      <c r="W83" s="9">
        <f t="shared" si="131"/>
        <v>0</v>
      </c>
      <c r="X83" s="9">
        <f t="shared" si="131"/>
        <v>0</v>
      </c>
      <c r="Y83" s="9">
        <v>0</v>
      </c>
      <c r="Z83" s="9">
        <f t="shared" si="120"/>
        <v>0</v>
      </c>
      <c r="AA83" s="9">
        <f t="shared" si="121"/>
        <v>0</v>
      </c>
      <c r="AB83" s="9">
        <f t="shared" si="122"/>
        <v>0</v>
      </c>
    </row>
    <row r="84" spans="1:28" ht="48" x14ac:dyDescent="0.2">
      <c r="A84" s="30" t="s">
        <v>207</v>
      </c>
      <c r="B84" s="136" t="s">
        <v>267</v>
      </c>
      <c r="C84" s="6">
        <v>5200813</v>
      </c>
      <c r="D84" s="134" t="s">
        <v>279</v>
      </c>
      <c r="E84" s="82" t="s">
        <v>208</v>
      </c>
      <c r="F84" s="9">
        <v>50000</v>
      </c>
      <c r="G84" s="9">
        <v>50000</v>
      </c>
      <c r="H84" s="9">
        <v>0</v>
      </c>
      <c r="I84" s="9"/>
      <c r="J84" s="9">
        <f t="shared" si="123"/>
        <v>0</v>
      </c>
      <c r="K84" s="9">
        <f t="shared" si="124"/>
        <v>50000</v>
      </c>
      <c r="L84" s="9">
        <f t="shared" si="125"/>
        <v>50000</v>
      </c>
      <c r="M84" s="9">
        <v>50000</v>
      </c>
      <c r="N84" s="9">
        <f t="shared" si="126"/>
        <v>50000</v>
      </c>
      <c r="O84" s="9">
        <f t="shared" si="127"/>
        <v>0</v>
      </c>
      <c r="P84" s="45">
        <f t="shared" si="127"/>
        <v>0</v>
      </c>
      <c r="Q84" s="9">
        <v>0</v>
      </c>
      <c r="R84" s="9">
        <f t="shared" si="128"/>
        <v>0</v>
      </c>
      <c r="S84" s="9">
        <f>Q84-M84</f>
        <v>-50000</v>
      </c>
      <c r="T84" s="9">
        <f t="shared" si="129"/>
        <v>-50000</v>
      </c>
      <c r="U84" s="9">
        <v>0</v>
      </c>
      <c r="V84" s="9">
        <f t="shared" si="130"/>
        <v>0</v>
      </c>
      <c r="W84" s="9">
        <f t="shared" si="131"/>
        <v>0</v>
      </c>
      <c r="X84" s="9">
        <f t="shared" si="131"/>
        <v>0</v>
      </c>
      <c r="Y84" s="9">
        <v>0</v>
      </c>
      <c r="Z84" s="9">
        <f t="shared" si="120"/>
        <v>0</v>
      </c>
      <c r="AA84" s="9">
        <f t="shared" si="121"/>
        <v>0</v>
      </c>
      <c r="AB84" s="9">
        <f t="shared" si="122"/>
        <v>0</v>
      </c>
    </row>
    <row r="85" spans="1:28" ht="36" x14ac:dyDescent="0.2">
      <c r="A85" s="30" t="s">
        <v>209</v>
      </c>
      <c r="B85" s="78" t="s">
        <v>210</v>
      </c>
      <c r="C85" s="7">
        <v>5190248</v>
      </c>
      <c r="D85" s="134" t="s">
        <v>261</v>
      </c>
      <c r="E85" s="82" t="s">
        <v>211</v>
      </c>
      <c r="F85" s="9">
        <v>13000</v>
      </c>
      <c r="G85" s="9">
        <f t="shared" si="118"/>
        <v>13000</v>
      </c>
      <c r="H85" s="9">
        <v>0</v>
      </c>
      <c r="I85" s="9"/>
      <c r="J85" s="9">
        <f t="shared" si="123"/>
        <v>0</v>
      </c>
      <c r="K85" s="9">
        <f t="shared" si="124"/>
        <v>13000</v>
      </c>
      <c r="L85" s="9">
        <f t="shared" si="125"/>
        <v>13000</v>
      </c>
      <c r="M85" s="9">
        <v>8700</v>
      </c>
      <c r="N85" s="9">
        <f t="shared" si="126"/>
        <v>8700</v>
      </c>
      <c r="O85" s="9">
        <f t="shared" si="127"/>
        <v>-4300</v>
      </c>
      <c r="P85" s="45">
        <f t="shared" si="127"/>
        <v>-4300</v>
      </c>
      <c r="Q85" s="9">
        <v>8700</v>
      </c>
      <c r="R85" s="9">
        <f t="shared" si="128"/>
        <v>8700</v>
      </c>
      <c r="S85" s="9">
        <f t="shared" si="129"/>
        <v>0</v>
      </c>
      <c r="T85" s="9">
        <f t="shared" si="129"/>
        <v>0</v>
      </c>
      <c r="U85" s="9">
        <v>8700</v>
      </c>
      <c r="V85" s="9">
        <f t="shared" si="130"/>
        <v>8700</v>
      </c>
      <c r="W85" s="9">
        <f t="shared" si="131"/>
        <v>0</v>
      </c>
      <c r="X85" s="9">
        <f t="shared" si="131"/>
        <v>0</v>
      </c>
      <c r="Y85" s="9">
        <v>8700</v>
      </c>
      <c r="Z85" s="9">
        <f t="shared" si="120"/>
        <v>8700</v>
      </c>
      <c r="AA85" s="9">
        <f t="shared" si="121"/>
        <v>0</v>
      </c>
      <c r="AB85" s="9">
        <f t="shared" si="122"/>
        <v>0</v>
      </c>
    </row>
    <row r="86" spans="1:28" ht="24" x14ac:dyDescent="0.2">
      <c r="A86" s="30" t="s">
        <v>212</v>
      </c>
      <c r="B86" s="78" t="s">
        <v>213</v>
      </c>
      <c r="C86" s="7">
        <v>5190344</v>
      </c>
      <c r="D86" s="134" t="s">
        <v>261</v>
      </c>
      <c r="E86" s="82" t="s">
        <v>214</v>
      </c>
      <c r="F86" s="9">
        <v>7000</v>
      </c>
      <c r="G86" s="9">
        <f t="shared" si="118"/>
        <v>7000</v>
      </c>
      <c r="H86" s="9">
        <v>0</v>
      </c>
      <c r="I86" s="9"/>
      <c r="J86" s="9">
        <f t="shared" si="123"/>
        <v>0</v>
      </c>
      <c r="K86" s="9">
        <f t="shared" si="124"/>
        <v>7000</v>
      </c>
      <c r="L86" s="9">
        <f t="shared" si="125"/>
        <v>7000</v>
      </c>
      <c r="M86" s="9">
        <v>800</v>
      </c>
      <c r="N86" s="9">
        <f t="shared" si="126"/>
        <v>800</v>
      </c>
      <c r="O86" s="9">
        <f t="shared" si="127"/>
        <v>-6200</v>
      </c>
      <c r="P86" s="45">
        <f t="shared" si="127"/>
        <v>-6200</v>
      </c>
      <c r="Q86" s="9">
        <v>800</v>
      </c>
      <c r="R86" s="9">
        <f t="shared" si="128"/>
        <v>800</v>
      </c>
      <c r="S86" s="9">
        <f t="shared" si="129"/>
        <v>0</v>
      </c>
      <c r="T86" s="9">
        <f t="shared" si="129"/>
        <v>0</v>
      </c>
      <c r="U86" s="9">
        <v>3000</v>
      </c>
      <c r="V86" s="9">
        <f t="shared" si="130"/>
        <v>3000</v>
      </c>
      <c r="W86" s="9">
        <f t="shared" si="131"/>
        <v>2200</v>
      </c>
      <c r="X86" s="9">
        <f t="shared" si="131"/>
        <v>2200</v>
      </c>
      <c r="Y86" s="9">
        <v>3000</v>
      </c>
      <c r="Z86" s="9">
        <f t="shared" si="120"/>
        <v>3000</v>
      </c>
      <c r="AA86" s="9">
        <f t="shared" si="121"/>
        <v>0</v>
      </c>
      <c r="AB86" s="9">
        <f t="shared" si="122"/>
        <v>0</v>
      </c>
    </row>
    <row r="87" spans="1:28" ht="48" x14ac:dyDescent="0.2">
      <c r="A87" s="30" t="s">
        <v>215</v>
      </c>
      <c r="B87" s="136" t="s">
        <v>263</v>
      </c>
      <c r="C87" s="6">
        <v>5190229</v>
      </c>
      <c r="D87" s="134" t="s">
        <v>279</v>
      </c>
      <c r="E87" s="82" t="s">
        <v>216</v>
      </c>
      <c r="F87" s="9">
        <v>43083</v>
      </c>
      <c r="G87" s="9">
        <f t="shared" si="118"/>
        <v>43083</v>
      </c>
      <c r="H87" s="9">
        <v>0</v>
      </c>
      <c r="I87" s="9"/>
      <c r="J87" s="9">
        <f t="shared" si="123"/>
        <v>0</v>
      </c>
      <c r="K87" s="9">
        <f t="shared" si="124"/>
        <v>43083</v>
      </c>
      <c r="L87" s="9">
        <f t="shared" si="125"/>
        <v>43083</v>
      </c>
      <c r="M87" s="9">
        <v>43083</v>
      </c>
      <c r="N87" s="9">
        <f t="shared" si="126"/>
        <v>43083</v>
      </c>
      <c r="O87" s="9">
        <f t="shared" si="127"/>
        <v>0</v>
      </c>
      <c r="P87" s="45">
        <f t="shared" si="127"/>
        <v>0</v>
      </c>
      <c r="Q87" s="9">
        <v>0</v>
      </c>
      <c r="R87" s="9">
        <f t="shared" si="128"/>
        <v>0</v>
      </c>
      <c r="S87" s="9">
        <f t="shared" si="129"/>
        <v>-43083</v>
      </c>
      <c r="T87" s="9">
        <f t="shared" si="129"/>
        <v>-43083</v>
      </c>
      <c r="U87" s="9">
        <v>0</v>
      </c>
      <c r="V87" s="9">
        <f t="shared" si="130"/>
        <v>0</v>
      </c>
      <c r="W87" s="9">
        <f t="shared" si="131"/>
        <v>0</v>
      </c>
      <c r="X87" s="9">
        <f t="shared" si="131"/>
        <v>0</v>
      </c>
      <c r="Y87" s="9">
        <v>0</v>
      </c>
      <c r="Z87" s="9">
        <f t="shared" si="120"/>
        <v>0</v>
      </c>
      <c r="AA87" s="9">
        <f t="shared" si="121"/>
        <v>0</v>
      </c>
      <c r="AB87" s="9">
        <f t="shared" si="122"/>
        <v>0</v>
      </c>
    </row>
    <row r="88" spans="1:28" ht="36" x14ac:dyDescent="0.2">
      <c r="A88" s="30" t="s">
        <v>217</v>
      </c>
      <c r="B88" s="136" t="s">
        <v>264</v>
      </c>
      <c r="C88" s="6">
        <v>5190217</v>
      </c>
      <c r="D88" s="134" t="s">
        <v>279</v>
      </c>
      <c r="E88" s="82" t="s">
        <v>218</v>
      </c>
      <c r="F88" s="9">
        <v>101620</v>
      </c>
      <c r="G88" s="9">
        <f t="shared" si="118"/>
        <v>101620</v>
      </c>
      <c r="H88" s="9">
        <v>0</v>
      </c>
      <c r="I88" s="9"/>
      <c r="J88" s="9">
        <f t="shared" si="123"/>
        <v>0</v>
      </c>
      <c r="K88" s="9">
        <f t="shared" si="124"/>
        <v>101620</v>
      </c>
      <c r="L88" s="9">
        <f t="shared" si="125"/>
        <v>101620</v>
      </c>
      <c r="M88" s="9">
        <v>101620</v>
      </c>
      <c r="N88" s="9">
        <f t="shared" si="126"/>
        <v>101620</v>
      </c>
      <c r="O88" s="9">
        <f t="shared" si="127"/>
        <v>0</v>
      </c>
      <c r="P88" s="45">
        <f t="shared" si="127"/>
        <v>0</v>
      </c>
      <c r="Q88" s="9">
        <v>0</v>
      </c>
      <c r="R88" s="9">
        <f t="shared" si="128"/>
        <v>0</v>
      </c>
      <c r="S88" s="9">
        <f t="shared" si="129"/>
        <v>-101620</v>
      </c>
      <c r="T88" s="9">
        <f t="shared" si="129"/>
        <v>-101620</v>
      </c>
      <c r="U88" s="9">
        <v>0</v>
      </c>
      <c r="V88" s="9">
        <f t="shared" si="130"/>
        <v>0</v>
      </c>
      <c r="W88" s="9">
        <f t="shared" si="131"/>
        <v>0</v>
      </c>
      <c r="X88" s="9">
        <f t="shared" si="131"/>
        <v>0</v>
      </c>
      <c r="Y88" s="9">
        <v>0</v>
      </c>
      <c r="Z88" s="9">
        <f t="shared" si="120"/>
        <v>0</v>
      </c>
      <c r="AA88" s="9">
        <f t="shared" si="121"/>
        <v>0</v>
      </c>
      <c r="AB88" s="9">
        <f t="shared" si="122"/>
        <v>0</v>
      </c>
    </row>
    <row r="89" spans="1:28" s="80" customFormat="1" ht="24" x14ac:dyDescent="0.2">
      <c r="A89" s="116" t="s">
        <v>219</v>
      </c>
      <c r="B89" s="116" t="s">
        <v>204</v>
      </c>
      <c r="C89" s="185">
        <v>5200223</v>
      </c>
      <c r="D89" s="116"/>
      <c r="E89" s="116" t="s">
        <v>220</v>
      </c>
      <c r="F89" s="116">
        <v>34983</v>
      </c>
      <c r="G89" s="116">
        <f t="shared" si="118"/>
        <v>34983</v>
      </c>
      <c r="H89" s="116">
        <v>0</v>
      </c>
      <c r="I89" s="116"/>
      <c r="J89" s="116">
        <f t="shared" si="123"/>
        <v>0</v>
      </c>
      <c r="K89" s="116">
        <f t="shared" si="124"/>
        <v>34983</v>
      </c>
      <c r="L89" s="116">
        <f t="shared" si="125"/>
        <v>34983</v>
      </c>
      <c r="M89" s="116">
        <v>34983</v>
      </c>
      <c r="N89" s="116">
        <f t="shared" si="126"/>
        <v>34983</v>
      </c>
      <c r="O89" s="116">
        <f t="shared" si="127"/>
        <v>0</v>
      </c>
      <c r="P89" s="116">
        <f t="shared" si="127"/>
        <v>0</v>
      </c>
      <c r="Q89" s="116">
        <v>0</v>
      </c>
      <c r="R89" s="116">
        <f t="shared" si="128"/>
        <v>0</v>
      </c>
      <c r="S89" s="116">
        <f t="shared" si="129"/>
        <v>-34983</v>
      </c>
      <c r="T89" s="116">
        <f t="shared" si="129"/>
        <v>-34983</v>
      </c>
      <c r="U89" s="116">
        <v>0</v>
      </c>
      <c r="V89" s="116">
        <f>H89+U89</f>
        <v>0</v>
      </c>
      <c r="W89" s="116">
        <f t="shared" si="131"/>
        <v>0</v>
      </c>
      <c r="X89" s="116">
        <f t="shared" si="131"/>
        <v>0</v>
      </c>
      <c r="Y89" s="116">
        <v>0</v>
      </c>
      <c r="Z89" s="116">
        <f t="shared" si="120"/>
        <v>0</v>
      </c>
      <c r="AA89" s="116">
        <f t="shared" si="121"/>
        <v>0</v>
      </c>
      <c r="AB89" s="116">
        <f t="shared" si="122"/>
        <v>0</v>
      </c>
    </row>
    <row r="90" spans="1:28" ht="48" x14ac:dyDescent="0.2">
      <c r="A90" s="30" t="s">
        <v>221</v>
      </c>
      <c r="B90" s="6" t="s">
        <v>265</v>
      </c>
      <c r="C90" s="6">
        <v>5190356</v>
      </c>
      <c r="D90" s="134" t="s">
        <v>279</v>
      </c>
      <c r="E90" s="82" t="s">
        <v>222</v>
      </c>
      <c r="F90" s="9">
        <v>45977.06</v>
      </c>
      <c r="G90" s="9">
        <f t="shared" si="118"/>
        <v>45977.06</v>
      </c>
      <c r="H90" s="9">
        <v>0</v>
      </c>
      <c r="I90" s="9"/>
      <c r="J90" s="9">
        <f t="shared" si="123"/>
        <v>0</v>
      </c>
      <c r="K90" s="9">
        <f t="shared" si="124"/>
        <v>45977.06</v>
      </c>
      <c r="L90" s="9">
        <f t="shared" si="125"/>
        <v>45977.06</v>
      </c>
      <c r="M90" s="9">
        <v>45977.06</v>
      </c>
      <c r="N90" s="9">
        <f t="shared" si="126"/>
        <v>45977.06</v>
      </c>
      <c r="O90" s="9">
        <f t="shared" si="127"/>
        <v>0</v>
      </c>
      <c r="P90" s="45">
        <f t="shared" si="127"/>
        <v>0</v>
      </c>
      <c r="Q90" s="9">
        <v>45977.06</v>
      </c>
      <c r="R90" s="9">
        <f t="shared" si="128"/>
        <v>45977.06</v>
      </c>
      <c r="S90" s="9">
        <f t="shared" si="129"/>
        <v>0</v>
      </c>
      <c r="T90" s="9">
        <f t="shared" si="129"/>
        <v>0</v>
      </c>
      <c r="U90" s="9">
        <v>45977.06</v>
      </c>
      <c r="V90" s="9">
        <f>H90+U90</f>
        <v>45977.06</v>
      </c>
      <c r="W90" s="9">
        <f t="shared" si="131"/>
        <v>0</v>
      </c>
      <c r="X90" s="9">
        <f t="shared" si="131"/>
        <v>0</v>
      </c>
      <c r="Y90" s="9">
        <v>45977.06</v>
      </c>
      <c r="Z90" s="9">
        <f t="shared" si="120"/>
        <v>45977.06</v>
      </c>
      <c r="AA90" s="9">
        <f t="shared" si="121"/>
        <v>0</v>
      </c>
      <c r="AB90" s="9">
        <f t="shared" si="122"/>
        <v>0</v>
      </c>
    </row>
    <row r="91" spans="1:28" ht="24" x14ac:dyDescent="0.2">
      <c r="A91" s="31" t="s">
        <v>223</v>
      </c>
      <c r="B91" s="78" t="s">
        <v>266</v>
      </c>
      <c r="C91" s="7">
        <v>5190211</v>
      </c>
      <c r="D91" s="134" t="s">
        <v>279</v>
      </c>
      <c r="E91" s="82" t="s">
        <v>224</v>
      </c>
      <c r="F91" s="9">
        <v>133376</v>
      </c>
      <c r="G91" s="9">
        <f t="shared" si="118"/>
        <v>133376</v>
      </c>
      <c r="H91" s="9">
        <v>0</v>
      </c>
      <c r="I91" s="9"/>
      <c r="J91" s="9">
        <f t="shared" si="123"/>
        <v>0</v>
      </c>
      <c r="K91" s="9">
        <f t="shared" si="124"/>
        <v>133376</v>
      </c>
      <c r="L91" s="9">
        <f t="shared" si="125"/>
        <v>133376</v>
      </c>
      <c r="M91" s="9">
        <v>133376</v>
      </c>
      <c r="N91" s="9">
        <f t="shared" si="126"/>
        <v>133376</v>
      </c>
      <c r="O91" s="9">
        <f t="shared" si="127"/>
        <v>0</v>
      </c>
      <c r="P91" s="45">
        <f t="shared" si="127"/>
        <v>0</v>
      </c>
      <c r="Q91" s="9">
        <v>133376</v>
      </c>
      <c r="R91" s="9">
        <f t="shared" si="128"/>
        <v>133376</v>
      </c>
      <c r="S91" s="9">
        <f t="shared" si="129"/>
        <v>0</v>
      </c>
      <c r="T91" s="9">
        <f t="shared" si="129"/>
        <v>0</v>
      </c>
      <c r="U91" s="9">
        <v>133376</v>
      </c>
      <c r="V91" s="9">
        <f t="shared" ref="V91:V96" si="132">H91+U91</f>
        <v>133376</v>
      </c>
      <c r="W91" s="9">
        <f t="shared" si="131"/>
        <v>0</v>
      </c>
      <c r="X91" s="9">
        <f t="shared" si="131"/>
        <v>0</v>
      </c>
      <c r="Y91" s="9">
        <v>133376</v>
      </c>
      <c r="Z91" s="9">
        <f t="shared" si="120"/>
        <v>133376</v>
      </c>
      <c r="AA91" s="9">
        <f t="shared" si="121"/>
        <v>0</v>
      </c>
      <c r="AB91" s="9">
        <f t="shared" si="122"/>
        <v>0</v>
      </c>
    </row>
    <row r="92" spans="1:28" ht="60" x14ac:dyDescent="0.2">
      <c r="A92" s="30" t="s">
        <v>225</v>
      </c>
      <c r="B92" s="78" t="s">
        <v>256</v>
      </c>
      <c r="C92" s="7">
        <v>5198130</v>
      </c>
      <c r="D92" s="134" t="s">
        <v>261</v>
      </c>
      <c r="E92" s="82" t="s">
        <v>226</v>
      </c>
      <c r="F92" s="9">
        <v>22000</v>
      </c>
      <c r="G92" s="9">
        <v>22000</v>
      </c>
      <c r="H92" s="9">
        <v>0</v>
      </c>
      <c r="I92" s="9"/>
      <c r="J92" s="9">
        <f t="shared" si="123"/>
        <v>0</v>
      </c>
      <c r="K92" s="9">
        <f t="shared" si="124"/>
        <v>22000</v>
      </c>
      <c r="L92" s="9">
        <f t="shared" si="125"/>
        <v>22000</v>
      </c>
      <c r="M92" s="9">
        <v>0</v>
      </c>
      <c r="N92" s="9">
        <f t="shared" si="126"/>
        <v>0</v>
      </c>
      <c r="O92" s="9">
        <f t="shared" si="127"/>
        <v>-22000</v>
      </c>
      <c r="P92" s="45">
        <f t="shared" si="127"/>
        <v>-22000</v>
      </c>
      <c r="Q92" s="9">
        <v>0</v>
      </c>
      <c r="R92" s="9">
        <f t="shared" si="128"/>
        <v>0</v>
      </c>
      <c r="S92" s="9">
        <f t="shared" si="129"/>
        <v>0</v>
      </c>
      <c r="T92" s="9">
        <f t="shared" si="129"/>
        <v>0</v>
      </c>
      <c r="U92" s="9">
        <v>0</v>
      </c>
      <c r="V92" s="9">
        <f t="shared" si="132"/>
        <v>0</v>
      </c>
      <c r="W92" s="9">
        <f t="shared" si="131"/>
        <v>0</v>
      </c>
      <c r="X92" s="9">
        <f t="shared" si="131"/>
        <v>0</v>
      </c>
      <c r="Y92" s="9">
        <v>0</v>
      </c>
      <c r="Z92" s="9">
        <f t="shared" si="120"/>
        <v>0</v>
      </c>
      <c r="AA92" s="9">
        <f t="shared" si="121"/>
        <v>0</v>
      </c>
      <c r="AB92" s="9">
        <f t="shared" si="122"/>
        <v>0</v>
      </c>
    </row>
    <row r="93" spans="1:28" ht="24" x14ac:dyDescent="0.2">
      <c r="A93" s="30" t="s">
        <v>227</v>
      </c>
      <c r="B93" s="78" t="s">
        <v>257</v>
      </c>
      <c r="C93" s="6">
        <v>5198127</v>
      </c>
      <c r="D93" s="135" t="s">
        <v>261</v>
      </c>
      <c r="E93" s="82" t="s">
        <v>228</v>
      </c>
      <c r="F93" s="9">
        <v>32000</v>
      </c>
      <c r="G93" s="9">
        <v>32000</v>
      </c>
      <c r="H93" s="9">
        <v>0</v>
      </c>
      <c r="I93" s="9"/>
      <c r="J93" s="9">
        <f t="shared" si="123"/>
        <v>0</v>
      </c>
      <c r="K93" s="9">
        <f t="shared" si="124"/>
        <v>32000</v>
      </c>
      <c r="L93" s="9">
        <f t="shared" si="125"/>
        <v>32000</v>
      </c>
      <c r="M93" s="9">
        <v>0</v>
      </c>
      <c r="N93" s="9">
        <f t="shared" si="126"/>
        <v>0</v>
      </c>
      <c r="O93" s="9">
        <f t="shared" si="127"/>
        <v>-32000</v>
      </c>
      <c r="P93" s="45">
        <f t="shared" si="127"/>
        <v>-32000</v>
      </c>
      <c r="Q93" s="9">
        <v>0</v>
      </c>
      <c r="R93" s="9">
        <f t="shared" si="128"/>
        <v>0</v>
      </c>
      <c r="S93" s="9">
        <f t="shared" si="129"/>
        <v>0</v>
      </c>
      <c r="T93" s="9">
        <f t="shared" si="129"/>
        <v>0</v>
      </c>
      <c r="U93" s="9">
        <v>0</v>
      </c>
      <c r="V93" s="9">
        <f t="shared" si="132"/>
        <v>0</v>
      </c>
      <c r="W93" s="9">
        <f t="shared" si="131"/>
        <v>0</v>
      </c>
      <c r="X93" s="9">
        <f t="shared" si="131"/>
        <v>0</v>
      </c>
      <c r="Y93" s="9">
        <v>0</v>
      </c>
      <c r="Z93" s="9">
        <f t="shared" si="120"/>
        <v>0</v>
      </c>
      <c r="AA93" s="9">
        <f t="shared" si="121"/>
        <v>0</v>
      </c>
      <c r="AB93" s="9">
        <f t="shared" si="122"/>
        <v>0</v>
      </c>
    </row>
    <row r="94" spans="1:28" ht="36" x14ac:dyDescent="0.2">
      <c r="A94" s="31" t="s">
        <v>229</v>
      </c>
      <c r="B94" s="31" t="s">
        <v>291</v>
      </c>
      <c r="C94" s="7">
        <v>5200008</v>
      </c>
      <c r="D94" s="134"/>
      <c r="E94" s="121" t="s">
        <v>230</v>
      </c>
      <c r="F94" s="9">
        <v>15000</v>
      </c>
      <c r="G94" s="9">
        <v>15000</v>
      </c>
      <c r="H94" s="9">
        <v>0</v>
      </c>
      <c r="I94" s="9"/>
      <c r="J94" s="9">
        <f t="shared" si="123"/>
        <v>0</v>
      </c>
      <c r="K94" s="9">
        <f t="shared" si="124"/>
        <v>15000</v>
      </c>
      <c r="L94" s="9">
        <f t="shared" si="125"/>
        <v>15000</v>
      </c>
      <c r="M94" s="9">
        <v>15000</v>
      </c>
      <c r="N94" s="9">
        <f t="shared" si="126"/>
        <v>15000</v>
      </c>
      <c r="O94" s="9">
        <f t="shared" si="127"/>
        <v>0</v>
      </c>
      <c r="P94" s="45">
        <f t="shared" si="127"/>
        <v>0</v>
      </c>
      <c r="Q94" s="9">
        <v>15000</v>
      </c>
      <c r="R94" s="9">
        <f t="shared" si="128"/>
        <v>15000</v>
      </c>
      <c r="S94" s="9">
        <f t="shared" si="129"/>
        <v>0</v>
      </c>
      <c r="T94" s="9">
        <f t="shared" si="129"/>
        <v>0</v>
      </c>
      <c r="U94" s="9">
        <v>15000</v>
      </c>
      <c r="V94" s="9">
        <f t="shared" si="132"/>
        <v>15000</v>
      </c>
      <c r="W94" s="9">
        <f t="shared" si="131"/>
        <v>0</v>
      </c>
      <c r="X94" s="9">
        <f t="shared" si="131"/>
        <v>0</v>
      </c>
      <c r="Y94" s="9">
        <v>0</v>
      </c>
      <c r="Z94" s="9">
        <f t="shared" si="120"/>
        <v>0</v>
      </c>
      <c r="AA94" s="9">
        <f>Y94-U94</f>
        <v>-15000</v>
      </c>
      <c r="AB94" s="9">
        <f t="shared" si="122"/>
        <v>-15000</v>
      </c>
    </row>
    <row r="95" spans="1:28" ht="24" x14ac:dyDescent="0.2">
      <c r="A95" s="31" t="s">
        <v>231</v>
      </c>
      <c r="B95" s="78" t="s">
        <v>258</v>
      </c>
      <c r="C95" s="7">
        <v>5189952</v>
      </c>
      <c r="D95" s="134" t="s">
        <v>261</v>
      </c>
      <c r="E95" s="121" t="s">
        <v>232</v>
      </c>
      <c r="F95" s="9">
        <v>110000</v>
      </c>
      <c r="G95" s="9">
        <f t="shared" si="118"/>
        <v>110000</v>
      </c>
      <c r="H95" s="9">
        <v>0</v>
      </c>
      <c r="I95" s="9"/>
      <c r="J95" s="9">
        <f t="shared" si="123"/>
        <v>0</v>
      </c>
      <c r="K95" s="9">
        <f t="shared" si="124"/>
        <v>110000</v>
      </c>
      <c r="L95" s="9">
        <f t="shared" si="125"/>
        <v>110000</v>
      </c>
      <c r="M95" s="9">
        <v>0</v>
      </c>
      <c r="N95" s="9">
        <f t="shared" si="126"/>
        <v>0</v>
      </c>
      <c r="O95" s="9">
        <f t="shared" si="127"/>
        <v>-110000</v>
      </c>
      <c r="P95" s="45">
        <f t="shared" si="127"/>
        <v>-110000</v>
      </c>
      <c r="Q95" s="9">
        <v>0</v>
      </c>
      <c r="R95" s="9">
        <f t="shared" si="128"/>
        <v>0</v>
      </c>
      <c r="S95" s="9">
        <f t="shared" si="129"/>
        <v>0</v>
      </c>
      <c r="T95" s="9">
        <f t="shared" si="129"/>
        <v>0</v>
      </c>
      <c r="U95" s="9">
        <v>0</v>
      </c>
      <c r="V95" s="9">
        <f t="shared" si="132"/>
        <v>0</v>
      </c>
      <c r="W95" s="9">
        <f t="shared" si="131"/>
        <v>0</v>
      </c>
      <c r="X95" s="9">
        <f t="shared" si="131"/>
        <v>0</v>
      </c>
      <c r="Y95" s="9">
        <v>0</v>
      </c>
      <c r="Z95" s="9">
        <f t="shared" si="120"/>
        <v>0</v>
      </c>
      <c r="AA95" s="9">
        <f t="shared" si="121"/>
        <v>0</v>
      </c>
      <c r="AB95" s="9">
        <f t="shared" si="122"/>
        <v>0</v>
      </c>
    </row>
    <row r="96" spans="1:28" ht="56.25" customHeight="1" x14ac:dyDescent="0.2">
      <c r="A96" s="31" t="s">
        <v>282</v>
      </c>
      <c r="B96" s="31" t="s">
        <v>292</v>
      </c>
      <c r="C96" s="7">
        <v>5202039</v>
      </c>
      <c r="D96" s="134"/>
      <c r="E96" s="134" t="s">
        <v>281</v>
      </c>
      <c r="F96" s="9">
        <v>10000</v>
      </c>
      <c r="G96" s="9">
        <v>10000</v>
      </c>
      <c r="H96" s="9">
        <v>0</v>
      </c>
      <c r="I96" s="9">
        <v>0</v>
      </c>
      <c r="J96" s="9">
        <f t="shared" si="123"/>
        <v>0</v>
      </c>
      <c r="K96" s="9">
        <v>0</v>
      </c>
      <c r="L96" s="9">
        <v>0</v>
      </c>
      <c r="M96" s="9">
        <v>0</v>
      </c>
      <c r="N96" s="9">
        <f t="shared" si="126"/>
        <v>0</v>
      </c>
      <c r="O96" s="9">
        <f t="shared" si="127"/>
        <v>0</v>
      </c>
      <c r="P96" s="45">
        <f t="shared" si="127"/>
        <v>0</v>
      </c>
      <c r="Q96" s="9">
        <v>10000</v>
      </c>
      <c r="R96" s="9">
        <f t="shared" si="128"/>
        <v>10000</v>
      </c>
      <c r="S96" s="9">
        <f t="shared" si="129"/>
        <v>10000</v>
      </c>
      <c r="T96" s="9">
        <f t="shared" si="129"/>
        <v>10000</v>
      </c>
      <c r="U96" s="9">
        <v>10000</v>
      </c>
      <c r="V96" s="9">
        <f t="shared" si="132"/>
        <v>10000</v>
      </c>
      <c r="W96" s="9">
        <f t="shared" si="131"/>
        <v>0</v>
      </c>
      <c r="X96" s="9">
        <f t="shared" si="131"/>
        <v>0</v>
      </c>
      <c r="Y96" s="9">
        <v>0</v>
      </c>
      <c r="Z96" s="9">
        <f t="shared" si="120"/>
        <v>0</v>
      </c>
      <c r="AA96" s="9">
        <f t="shared" si="121"/>
        <v>-10000</v>
      </c>
      <c r="AB96" s="9">
        <f t="shared" si="122"/>
        <v>-10000</v>
      </c>
    </row>
    <row r="97" spans="1:28" ht="22.5" customHeight="1" x14ac:dyDescent="0.2">
      <c r="A97" s="242" t="s">
        <v>233</v>
      </c>
      <c r="B97" s="243"/>
      <c r="C97" s="190"/>
      <c r="D97" s="190"/>
      <c r="E97" s="13"/>
      <c r="F97" s="14">
        <f>SUM(F80:F96)</f>
        <v>749252.65999999992</v>
      </c>
      <c r="G97" s="14">
        <f>SUM(G80:G96)</f>
        <v>749252.65999999992</v>
      </c>
      <c r="H97" s="14">
        <f>SUM(H80:H96)</f>
        <v>0</v>
      </c>
      <c r="I97" s="14">
        <f>SUM(I80:I95)</f>
        <v>0</v>
      </c>
      <c r="J97" s="14">
        <f>I97+H97</f>
        <v>0</v>
      </c>
      <c r="K97" s="14">
        <f t="shared" ref="K97:X97" si="133">SUM(K80:K96)</f>
        <v>739252.65999999992</v>
      </c>
      <c r="L97" s="14">
        <f t="shared" si="133"/>
        <v>739252.65999999992</v>
      </c>
      <c r="M97" s="14">
        <f t="shared" si="133"/>
        <v>465159.06</v>
      </c>
      <c r="N97" s="14">
        <f t="shared" si="133"/>
        <v>465159.06</v>
      </c>
      <c r="O97" s="14">
        <f t="shared" si="133"/>
        <v>-274093.59999999998</v>
      </c>
      <c r="P97" s="150">
        <f t="shared" si="133"/>
        <v>-274093.59999999998</v>
      </c>
      <c r="Q97" s="14">
        <f t="shared" si="133"/>
        <v>245473.06</v>
      </c>
      <c r="R97" s="14">
        <f t="shared" si="133"/>
        <v>245473.06</v>
      </c>
      <c r="S97" s="14">
        <f t="shared" si="133"/>
        <v>-219686</v>
      </c>
      <c r="T97" s="14">
        <f t="shared" si="133"/>
        <v>-219686</v>
      </c>
      <c r="U97" s="14">
        <f t="shared" si="133"/>
        <v>247673.06</v>
      </c>
      <c r="V97" s="14">
        <f t="shared" si="133"/>
        <v>247673.06</v>
      </c>
      <c r="W97" s="14">
        <f t="shared" si="133"/>
        <v>2200</v>
      </c>
      <c r="X97" s="14">
        <f t="shared" si="133"/>
        <v>2200</v>
      </c>
      <c r="Y97" s="14">
        <f t="shared" ref="Y97:AB97" si="134">SUM(Y80:Y96)</f>
        <v>300931.94</v>
      </c>
      <c r="Z97" s="14">
        <f t="shared" si="134"/>
        <v>300931.94</v>
      </c>
      <c r="AA97" s="14">
        <f t="shared" si="134"/>
        <v>53258.880000000005</v>
      </c>
      <c r="AB97" s="14">
        <f t="shared" si="134"/>
        <v>53258.880000000005</v>
      </c>
    </row>
    <row r="98" spans="1:28" x14ac:dyDescent="0.2">
      <c r="A98" s="50"/>
      <c r="B98" s="22"/>
      <c r="C98" s="22"/>
      <c r="D98" s="22"/>
      <c r="E98" s="22"/>
      <c r="F98" s="23"/>
      <c r="G98" s="23"/>
      <c r="H98" s="81"/>
      <c r="I98" s="9"/>
      <c r="J98" s="9"/>
      <c r="K98" s="23"/>
      <c r="M98" s="9"/>
      <c r="N98" s="9"/>
      <c r="O98" s="23"/>
      <c r="Q98" s="168"/>
      <c r="R98" s="168"/>
      <c r="S98" s="168"/>
      <c r="T98" s="169"/>
      <c r="U98" s="168"/>
      <c r="V98" s="168"/>
      <c r="W98" s="168"/>
      <c r="X98" s="169"/>
      <c r="Y98" s="168"/>
      <c r="Z98" s="168"/>
      <c r="AA98" s="168"/>
      <c r="AB98" s="169"/>
    </row>
    <row r="99" spans="1:28" ht="12.75" customHeight="1" x14ac:dyDescent="0.2">
      <c r="A99" s="244" t="s">
        <v>24</v>
      </c>
      <c r="B99" s="244"/>
      <c r="C99" s="191"/>
      <c r="D99" s="191"/>
      <c r="E99" s="52"/>
      <c r="F99" s="53">
        <f t="shared" ref="F99:X99" si="135">SUM(F12+F28+F34+F37+F41+F44+F47+F54+F58+F62+F78+F97)</f>
        <v>12449994.300000001</v>
      </c>
      <c r="G99" s="53">
        <f t="shared" si="135"/>
        <v>12449994.300000001</v>
      </c>
      <c r="H99" s="53">
        <f t="shared" si="135"/>
        <v>142374.9</v>
      </c>
      <c r="I99" s="53">
        <f t="shared" si="135"/>
        <v>0</v>
      </c>
      <c r="J99" s="53">
        <f t="shared" si="135"/>
        <v>142374.9</v>
      </c>
      <c r="K99" s="53">
        <f t="shared" si="135"/>
        <v>12363105.300000001</v>
      </c>
      <c r="L99" s="53">
        <f t="shared" si="135"/>
        <v>12505480.199999999</v>
      </c>
      <c r="M99" s="53">
        <f t="shared" si="135"/>
        <v>8876897.7800000012</v>
      </c>
      <c r="N99" s="53">
        <f t="shared" si="135"/>
        <v>9019272.6800000016</v>
      </c>
      <c r="O99" s="53">
        <f t="shared" si="135"/>
        <v>-3486207.5200000009</v>
      </c>
      <c r="P99" s="53">
        <f t="shared" si="135"/>
        <v>-3486207.5200000009</v>
      </c>
      <c r="Q99" s="53">
        <f t="shared" si="135"/>
        <v>7934100.7800000003</v>
      </c>
      <c r="R99" s="53">
        <f t="shared" si="135"/>
        <v>8076475.6799999997</v>
      </c>
      <c r="S99" s="53">
        <f t="shared" si="135"/>
        <v>-942797</v>
      </c>
      <c r="T99" s="53">
        <f t="shared" si="135"/>
        <v>-942797</v>
      </c>
      <c r="U99" s="53">
        <f t="shared" si="135"/>
        <v>7934100.7800000003</v>
      </c>
      <c r="V99" s="53">
        <f t="shared" si="135"/>
        <v>8076475.6799999997</v>
      </c>
      <c r="W99" s="53">
        <f t="shared" si="135"/>
        <v>0</v>
      </c>
      <c r="X99" s="53">
        <f t="shared" si="135"/>
        <v>0</v>
      </c>
      <c r="Y99" s="53">
        <f t="shared" ref="Y99:AB99" si="136">SUM(Y12+Y28+Y34+Y37+Y41+Y44+Y47+Y54+Y58+Y62+Y78+Y97)</f>
        <v>7987359.6600000011</v>
      </c>
      <c r="Z99" s="53">
        <f t="shared" si="136"/>
        <v>8129734.5600000005</v>
      </c>
      <c r="AA99" s="53">
        <f t="shared" si="136"/>
        <v>53258.880000000005</v>
      </c>
      <c r="AB99" s="53">
        <f t="shared" si="136"/>
        <v>53258.880000000005</v>
      </c>
    </row>
    <row r="100" spans="1:28" x14ac:dyDescent="0.2">
      <c r="A100" s="231" t="s">
        <v>20</v>
      </c>
      <c r="B100" s="231"/>
      <c r="C100" s="187"/>
      <c r="D100" s="187"/>
      <c r="E100" s="187"/>
      <c r="F100" s="187"/>
      <c r="G100" s="187"/>
      <c r="H100" s="187"/>
      <c r="I100" s="187"/>
      <c r="J100" s="187"/>
      <c r="K100" s="187"/>
      <c r="L100" s="187"/>
      <c r="M100" s="187"/>
      <c r="N100" s="187"/>
      <c r="O100" s="187"/>
      <c r="P100" s="162"/>
      <c r="Q100" s="187"/>
      <c r="R100" s="187"/>
      <c r="S100" s="187"/>
      <c r="T100" s="187"/>
      <c r="U100" s="187"/>
      <c r="V100" s="187"/>
      <c r="W100" s="187"/>
      <c r="X100" s="187"/>
      <c r="Y100" s="194"/>
      <c r="Z100" s="194"/>
      <c r="AA100" s="194"/>
      <c r="AB100" s="194"/>
    </row>
    <row r="101" spans="1:28" x14ac:dyDescent="0.2">
      <c r="A101" s="6" t="s">
        <v>6</v>
      </c>
      <c r="B101" s="7" t="s">
        <v>7</v>
      </c>
      <c r="C101" s="7"/>
      <c r="D101" s="7"/>
      <c r="E101" s="8"/>
      <c r="F101" s="9">
        <v>225000</v>
      </c>
      <c r="G101" s="9">
        <v>225000</v>
      </c>
      <c r="H101" s="9">
        <v>0</v>
      </c>
      <c r="I101" s="9">
        <v>0</v>
      </c>
      <c r="J101" s="9">
        <f t="shared" ref="J101:J115" si="137">I101+H101</f>
        <v>0</v>
      </c>
      <c r="K101" s="9">
        <v>225000</v>
      </c>
      <c r="L101" s="9">
        <v>225000</v>
      </c>
      <c r="M101" s="9">
        <v>225000</v>
      </c>
      <c r="N101" s="9">
        <v>225000</v>
      </c>
      <c r="O101" s="9">
        <v>0</v>
      </c>
      <c r="P101" s="45">
        <v>0</v>
      </c>
      <c r="Q101" s="9">
        <v>225000</v>
      </c>
      <c r="R101" s="9">
        <v>225000</v>
      </c>
      <c r="S101" s="9">
        <v>0</v>
      </c>
      <c r="T101" s="45">
        <v>0</v>
      </c>
      <c r="U101" s="9">
        <v>225000</v>
      </c>
      <c r="V101" s="9">
        <v>225000</v>
      </c>
      <c r="W101" s="9">
        <v>0</v>
      </c>
      <c r="X101" s="45">
        <v>0</v>
      </c>
      <c r="Y101" s="9">
        <v>225000</v>
      </c>
      <c r="Z101" s="9">
        <f t="shared" ref="Z101:Z108" si="138">H101+Y101</f>
        <v>225000</v>
      </c>
      <c r="AA101" s="9">
        <f t="shared" ref="AA101:AA108" si="139">Y101-U101</f>
        <v>0</v>
      </c>
      <c r="AB101" s="45">
        <f t="shared" ref="AB101:AB108" si="140">Z101-V101</f>
        <v>0</v>
      </c>
    </row>
    <row r="102" spans="1:28" x14ac:dyDescent="0.2">
      <c r="A102" s="6" t="s">
        <v>23</v>
      </c>
      <c r="B102" s="7" t="s">
        <v>39</v>
      </c>
      <c r="C102" s="7"/>
      <c r="D102" s="7"/>
      <c r="E102" s="8"/>
      <c r="F102" s="9">
        <v>3200</v>
      </c>
      <c r="G102" s="9">
        <v>3200</v>
      </c>
      <c r="H102" s="9">
        <v>0</v>
      </c>
      <c r="I102" s="9">
        <v>0</v>
      </c>
      <c r="J102" s="9">
        <f t="shared" si="137"/>
        <v>0</v>
      </c>
      <c r="K102" s="9">
        <v>3200</v>
      </c>
      <c r="L102" s="9">
        <v>3200</v>
      </c>
      <c r="M102" s="9">
        <v>3200</v>
      </c>
      <c r="N102" s="9">
        <v>3200</v>
      </c>
      <c r="O102" s="9">
        <v>0</v>
      </c>
      <c r="P102" s="45">
        <v>0</v>
      </c>
      <c r="Q102" s="9">
        <v>3200</v>
      </c>
      <c r="R102" s="9">
        <v>3200</v>
      </c>
      <c r="S102" s="9">
        <v>0</v>
      </c>
      <c r="T102" s="45">
        <v>0</v>
      </c>
      <c r="U102" s="9">
        <v>3200</v>
      </c>
      <c r="V102" s="9">
        <v>3200</v>
      </c>
      <c r="W102" s="9">
        <v>0</v>
      </c>
      <c r="X102" s="45">
        <v>0</v>
      </c>
      <c r="Y102" s="9">
        <v>3200</v>
      </c>
      <c r="Z102" s="9">
        <f t="shared" si="138"/>
        <v>3200</v>
      </c>
      <c r="AA102" s="9">
        <f t="shared" si="139"/>
        <v>0</v>
      </c>
      <c r="AB102" s="45">
        <f t="shared" si="140"/>
        <v>0</v>
      </c>
    </row>
    <row r="103" spans="1:28" x14ac:dyDescent="0.2">
      <c r="A103" s="6" t="s">
        <v>8</v>
      </c>
      <c r="B103" s="7" t="s">
        <v>37</v>
      </c>
      <c r="C103" s="7"/>
      <c r="D103" s="7"/>
      <c r="E103" s="8"/>
      <c r="F103" s="9">
        <v>5500</v>
      </c>
      <c r="G103" s="9">
        <v>5500</v>
      </c>
      <c r="H103" s="9">
        <v>0</v>
      </c>
      <c r="I103" s="9">
        <v>0</v>
      </c>
      <c r="J103" s="9">
        <f t="shared" si="137"/>
        <v>0</v>
      </c>
      <c r="K103" s="9">
        <v>5500</v>
      </c>
      <c r="L103" s="9">
        <v>5500</v>
      </c>
      <c r="M103" s="9">
        <v>5500</v>
      </c>
      <c r="N103" s="9">
        <v>5500</v>
      </c>
      <c r="O103" s="9">
        <v>0</v>
      </c>
      <c r="P103" s="45">
        <v>0</v>
      </c>
      <c r="Q103" s="9">
        <v>5500</v>
      </c>
      <c r="R103" s="9">
        <v>5500</v>
      </c>
      <c r="S103" s="9">
        <v>0</v>
      </c>
      <c r="T103" s="45">
        <v>0</v>
      </c>
      <c r="U103" s="9">
        <v>5500</v>
      </c>
      <c r="V103" s="9">
        <v>5500</v>
      </c>
      <c r="W103" s="9">
        <v>0</v>
      </c>
      <c r="X103" s="45">
        <v>0</v>
      </c>
      <c r="Y103" s="9">
        <v>5500</v>
      </c>
      <c r="Z103" s="9">
        <f t="shared" si="138"/>
        <v>5500</v>
      </c>
      <c r="AA103" s="9">
        <f t="shared" si="139"/>
        <v>0</v>
      </c>
      <c r="AB103" s="45">
        <f t="shared" si="140"/>
        <v>0</v>
      </c>
    </row>
    <row r="104" spans="1:28" x14ac:dyDescent="0.2">
      <c r="A104" s="6" t="s">
        <v>9</v>
      </c>
      <c r="B104" s="7" t="s">
        <v>38</v>
      </c>
      <c r="C104" s="7"/>
      <c r="D104" s="7"/>
      <c r="E104" s="8"/>
      <c r="F104" s="9">
        <v>3200</v>
      </c>
      <c r="G104" s="9">
        <v>3200</v>
      </c>
      <c r="H104" s="9">
        <v>0</v>
      </c>
      <c r="I104" s="9">
        <v>0</v>
      </c>
      <c r="J104" s="9">
        <f t="shared" si="137"/>
        <v>0</v>
      </c>
      <c r="K104" s="9">
        <v>3200</v>
      </c>
      <c r="L104" s="9">
        <v>3200</v>
      </c>
      <c r="M104" s="9">
        <v>3200</v>
      </c>
      <c r="N104" s="9">
        <v>3200</v>
      </c>
      <c r="O104" s="9">
        <v>0</v>
      </c>
      <c r="P104" s="45">
        <v>0</v>
      </c>
      <c r="Q104" s="9">
        <v>3200</v>
      </c>
      <c r="R104" s="9">
        <v>3200</v>
      </c>
      <c r="S104" s="9">
        <v>0</v>
      </c>
      <c r="T104" s="45">
        <v>0</v>
      </c>
      <c r="U104" s="9">
        <v>3200</v>
      </c>
      <c r="V104" s="9">
        <v>3200</v>
      </c>
      <c r="W104" s="9">
        <v>0</v>
      </c>
      <c r="X104" s="45">
        <v>0</v>
      </c>
      <c r="Y104" s="9">
        <v>3200</v>
      </c>
      <c r="Z104" s="9">
        <f t="shared" si="138"/>
        <v>3200</v>
      </c>
      <c r="AA104" s="9">
        <f t="shared" si="139"/>
        <v>0</v>
      </c>
      <c r="AB104" s="45">
        <f t="shared" si="140"/>
        <v>0</v>
      </c>
    </row>
    <row r="105" spans="1:28" x14ac:dyDescent="0.2">
      <c r="A105" s="6" t="s">
        <v>10</v>
      </c>
      <c r="B105" s="7" t="s">
        <v>13</v>
      </c>
      <c r="C105" s="7"/>
      <c r="D105" s="7"/>
      <c r="E105" s="8"/>
      <c r="F105" s="9">
        <v>0</v>
      </c>
      <c r="G105" s="9">
        <f t="shared" ref="G105:G107" si="141">F105-(F105*2/100)</f>
        <v>0</v>
      </c>
      <c r="H105" s="9">
        <v>0</v>
      </c>
      <c r="I105" s="9">
        <v>0</v>
      </c>
      <c r="J105" s="9">
        <f t="shared" si="137"/>
        <v>0</v>
      </c>
      <c r="K105" s="9">
        <v>0</v>
      </c>
      <c r="L105" s="9">
        <v>0</v>
      </c>
      <c r="M105" s="9">
        <v>0</v>
      </c>
      <c r="N105" s="9">
        <v>0</v>
      </c>
      <c r="O105" s="9">
        <v>0</v>
      </c>
      <c r="P105" s="45">
        <v>0</v>
      </c>
      <c r="Q105" s="9">
        <v>0</v>
      </c>
      <c r="R105" s="9">
        <v>0</v>
      </c>
      <c r="S105" s="9">
        <v>0</v>
      </c>
      <c r="T105" s="45">
        <v>0</v>
      </c>
      <c r="U105" s="9">
        <v>0</v>
      </c>
      <c r="V105" s="9">
        <v>0</v>
      </c>
      <c r="W105" s="9">
        <v>0</v>
      </c>
      <c r="X105" s="45">
        <v>0</v>
      </c>
      <c r="Y105" s="9">
        <v>0</v>
      </c>
      <c r="Z105" s="9">
        <f t="shared" si="138"/>
        <v>0</v>
      </c>
      <c r="AA105" s="9">
        <f t="shared" si="139"/>
        <v>0</v>
      </c>
      <c r="AB105" s="45">
        <f t="shared" si="140"/>
        <v>0</v>
      </c>
    </row>
    <row r="106" spans="1:28" x14ac:dyDescent="0.2">
      <c r="A106" s="6" t="s">
        <v>11</v>
      </c>
      <c r="B106" s="7" t="s">
        <v>14</v>
      </c>
      <c r="C106" s="7"/>
      <c r="D106" s="7"/>
      <c r="E106" s="8"/>
      <c r="F106" s="9">
        <v>0</v>
      </c>
      <c r="G106" s="9">
        <f t="shared" si="141"/>
        <v>0</v>
      </c>
      <c r="H106" s="9">
        <v>0</v>
      </c>
      <c r="I106" s="9">
        <v>0</v>
      </c>
      <c r="J106" s="9">
        <f t="shared" si="137"/>
        <v>0</v>
      </c>
      <c r="K106" s="9">
        <v>0</v>
      </c>
      <c r="L106" s="9">
        <v>0</v>
      </c>
      <c r="M106" s="9">
        <v>0</v>
      </c>
      <c r="N106" s="9">
        <v>0</v>
      </c>
      <c r="O106" s="9">
        <v>0</v>
      </c>
      <c r="P106" s="45">
        <v>0</v>
      </c>
      <c r="Q106" s="9">
        <v>0</v>
      </c>
      <c r="R106" s="9">
        <v>0</v>
      </c>
      <c r="S106" s="9">
        <v>0</v>
      </c>
      <c r="T106" s="45">
        <v>0</v>
      </c>
      <c r="U106" s="9">
        <v>0</v>
      </c>
      <c r="V106" s="9">
        <v>0</v>
      </c>
      <c r="W106" s="9">
        <v>0</v>
      </c>
      <c r="X106" s="45">
        <v>0</v>
      </c>
      <c r="Y106" s="9">
        <v>0</v>
      </c>
      <c r="Z106" s="9">
        <f t="shared" si="138"/>
        <v>0</v>
      </c>
      <c r="AA106" s="9">
        <f t="shared" si="139"/>
        <v>0</v>
      </c>
      <c r="AB106" s="45">
        <f t="shared" si="140"/>
        <v>0</v>
      </c>
    </row>
    <row r="107" spans="1:28" x14ac:dyDescent="0.2">
      <c r="A107" s="6" t="s">
        <v>12</v>
      </c>
      <c r="B107" s="7" t="s">
        <v>15</v>
      </c>
      <c r="C107" s="7"/>
      <c r="D107" s="7"/>
      <c r="E107" s="8"/>
      <c r="F107" s="9">
        <v>0</v>
      </c>
      <c r="G107" s="9">
        <f t="shared" si="141"/>
        <v>0</v>
      </c>
      <c r="H107" s="9">
        <v>0</v>
      </c>
      <c r="I107" s="9">
        <v>0</v>
      </c>
      <c r="J107" s="9">
        <f t="shared" si="137"/>
        <v>0</v>
      </c>
      <c r="K107" s="9">
        <v>0</v>
      </c>
      <c r="L107" s="9">
        <v>0</v>
      </c>
      <c r="M107" s="9">
        <v>0</v>
      </c>
      <c r="N107" s="9">
        <v>0</v>
      </c>
      <c r="O107" s="9">
        <v>0</v>
      </c>
      <c r="P107" s="45">
        <v>0</v>
      </c>
      <c r="Q107" s="9">
        <v>0</v>
      </c>
      <c r="R107" s="9">
        <v>0</v>
      </c>
      <c r="S107" s="9">
        <v>0</v>
      </c>
      <c r="T107" s="45">
        <v>0</v>
      </c>
      <c r="U107" s="9">
        <v>0</v>
      </c>
      <c r="V107" s="9">
        <v>0</v>
      </c>
      <c r="W107" s="9">
        <v>0</v>
      </c>
      <c r="X107" s="45">
        <v>0</v>
      </c>
      <c r="Y107" s="9">
        <v>0</v>
      </c>
      <c r="Z107" s="9">
        <f t="shared" si="138"/>
        <v>0</v>
      </c>
      <c r="AA107" s="9">
        <f t="shared" si="139"/>
        <v>0</v>
      </c>
      <c r="AB107" s="45">
        <f t="shared" si="140"/>
        <v>0</v>
      </c>
    </row>
    <row r="108" spans="1:28" x14ac:dyDescent="0.2">
      <c r="A108" s="6" t="s">
        <v>234</v>
      </c>
      <c r="B108" s="55" t="s">
        <v>235</v>
      </c>
      <c r="C108" s="7"/>
      <c r="D108" s="7"/>
      <c r="E108" s="8"/>
      <c r="F108" s="9">
        <v>5500</v>
      </c>
      <c r="G108" s="9">
        <v>5500</v>
      </c>
      <c r="H108" s="9">
        <v>0</v>
      </c>
      <c r="I108" s="9">
        <v>0</v>
      </c>
      <c r="J108" s="9">
        <f t="shared" si="137"/>
        <v>0</v>
      </c>
      <c r="K108" s="9">
        <v>5500</v>
      </c>
      <c r="L108" s="9">
        <v>5500</v>
      </c>
      <c r="M108" s="9">
        <v>5500</v>
      </c>
      <c r="N108" s="9">
        <v>5500</v>
      </c>
      <c r="O108" s="9">
        <v>0</v>
      </c>
      <c r="P108" s="45">
        <v>0</v>
      </c>
      <c r="Q108" s="9">
        <v>5500</v>
      </c>
      <c r="R108" s="9">
        <v>5500</v>
      </c>
      <c r="S108" s="9">
        <v>0</v>
      </c>
      <c r="T108" s="45">
        <v>0</v>
      </c>
      <c r="U108" s="9">
        <v>5500</v>
      </c>
      <c r="V108" s="9">
        <v>5500</v>
      </c>
      <c r="W108" s="9">
        <v>0</v>
      </c>
      <c r="X108" s="45">
        <v>0</v>
      </c>
      <c r="Y108" s="9">
        <v>5500</v>
      </c>
      <c r="Z108" s="9">
        <f t="shared" si="138"/>
        <v>5500</v>
      </c>
      <c r="AA108" s="9">
        <f t="shared" si="139"/>
        <v>0</v>
      </c>
      <c r="AB108" s="45">
        <f t="shared" si="140"/>
        <v>0</v>
      </c>
    </row>
    <row r="109" spans="1:28" x14ac:dyDescent="0.2">
      <c r="A109" s="232" t="s">
        <v>16</v>
      </c>
      <c r="B109" s="232"/>
      <c r="C109" s="188"/>
      <c r="D109" s="188"/>
      <c r="E109" s="57"/>
      <c r="F109" s="58">
        <f>SUM(F101:F108)</f>
        <v>242400</v>
      </c>
      <c r="G109" s="58">
        <f>SUM(G101:G108)</f>
        <v>242400</v>
      </c>
      <c r="H109" s="58">
        <f>SUM(H101:H108)</f>
        <v>0</v>
      </c>
      <c r="I109" s="58">
        <f>SUM(I101:I108)</f>
        <v>0</v>
      </c>
      <c r="J109" s="58">
        <f t="shared" si="137"/>
        <v>0</v>
      </c>
      <c r="K109" s="58">
        <f t="shared" ref="K109:X109" si="142">SUM(K101:K108)</f>
        <v>242400</v>
      </c>
      <c r="L109" s="58">
        <f t="shared" si="142"/>
        <v>242400</v>
      </c>
      <c r="M109" s="58">
        <f t="shared" si="142"/>
        <v>242400</v>
      </c>
      <c r="N109" s="58">
        <f t="shared" si="142"/>
        <v>242400</v>
      </c>
      <c r="O109" s="58">
        <f t="shared" si="142"/>
        <v>0</v>
      </c>
      <c r="P109" s="163">
        <f t="shared" si="142"/>
        <v>0</v>
      </c>
      <c r="Q109" s="58">
        <f t="shared" si="142"/>
        <v>242400</v>
      </c>
      <c r="R109" s="58">
        <f t="shared" si="142"/>
        <v>242400</v>
      </c>
      <c r="S109" s="58">
        <f t="shared" si="142"/>
        <v>0</v>
      </c>
      <c r="T109" s="163">
        <f t="shared" si="142"/>
        <v>0</v>
      </c>
      <c r="U109" s="58">
        <f t="shared" si="142"/>
        <v>242400</v>
      </c>
      <c r="V109" s="58">
        <f t="shared" si="142"/>
        <v>242400</v>
      </c>
      <c r="W109" s="58">
        <f t="shared" si="142"/>
        <v>0</v>
      </c>
      <c r="X109" s="163">
        <f t="shared" si="142"/>
        <v>0</v>
      </c>
      <c r="Y109" s="58">
        <f t="shared" ref="Y109:AB109" si="143">SUM(Y101:Y108)</f>
        <v>242400</v>
      </c>
      <c r="Z109" s="58">
        <f t="shared" si="143"/>
        <v>242400</v>
      </c>
      <c r="AA109" s="58">
        <f t="shared" si="143"/>
        <v>0</v>
      </c>
      <c r="AB109" s="163">
        <f t="shared" si="143"/>
        <v>0</v>
      </c>
    </row>
    <row r="110" spans="1:28" ht="12.75" customHeight="1" x14ac:dyDescent="0.2">
      <c r="A110" s="255" t="s">
        <v>236</v>
      </c>
      <c r="B110" s="256"/>
      <c r="C110" s="88"/>
      <c r="D110" s="88"/>
      <c r="E110" s="89"/>
      <c r="F110" s="90">
        <f>F99+F109</f>
        <v>12692394.300000001</v>
      </c>
      <c r="G110" s="90">
        <f>G99+G109</f>
        <v>12692394.300000001</v>
      </c>
      <c r="H110" s="90">
        <f>SUM(H99+H109)</f>
        <v>142374.9</v>
      </c>
      <c r="I110" s="90">
        <f>SUM(I99+I109)</f>
        <v>0</v>
      </c>
      <c r="J110" s="90">
        <f t="shared" si="137"/>
        <v>142374.9</v>
      </c>
      <c r="K110" s="90">
        <f>K99+K109</f>
        <v>12605505.300000001</v>
      </c>
      <c r="L110" s="90">
        <f>L99+L109</f>
        <v>12747880.199999999</v>
      </c>
      <c r="M110" s="90">
        <f>SUM(M99+M109)</f>
        <v>9119297.7800000012</v>
      </c>
      <c r="N110" s="90">
        <f>SUM(N99+N109)</f>
        <v>9261672.6800000016</v>
      </c>
      <c r="O110" s="90">
        <f>O99+O109</f>
        <v>-3486207.5200000009</v>
      </c>
      <c r="P110" s="164">
        <f>P99+P109</f>
        <v>-3486207.5200000009</v>
      </c>
      <c r="Q110" s="90">
        <f>SUM(Q99+Q109)</f>
        <v>8176500.7800000003</v>
      </c>
      <c r="R110" s="90">
        <f>SUM(R99+R109)</f>
        <v>8318875.6799999997</v>
      </c>
      <c r="S110" s="90">
        <f>S99+S109</f>
        <v>-942797</v>
      </c>
      <c r="T110" s="164">
        <f>T99+T109</f>
        <v>-942797</v>
      </c>
      <c r="U110" s="90">
        <f>SUM(U99+U109)</f>
        <v>8176500.7800000003</v>
      </c>
      <c r="V110" s="90">
        <f>SUM(V99+V109)</f>
        <v>8318875.6799999997</v>
      </c>
      <c r="W110" s="90">
        <f>W99+W109</f>
        <v>0</v>
      </c>
      <c r="X110" s="164">
        <f>X99+X109</f>
        <v>0</v>
      </c>
      <c r="Y110" s="90">
        <f>SUM(Y99+Y109)</f>
        <v>8229759.6600000011</v>
      </c>
      <c r="Z110" s="90">
        <f>SUM(Z99+Z109)</f>
        <v>8372134.5600000005</v>
      </c>
      <c r="AA110" s="90">
        <f>AA99+AA109</f>
        <v>53258.880000000005</v>
      </c>
      <c r="AB110" s="164">
        <f>AB99+AB109</f>
        <v>53258.880000000005</v>
      </c>
    </row>
    <row r="111" spans="1:28" x14ac:dyDescent="0.2">
      <c r="B111" s="62"/>
      <c r="C111" s="62"/>
      <c r="D111" s="62"/>
      <c r="E111" s="63" t="s">
        <v>97</v>
      </c>
      <c r="F111" s="91">
        <f>F12+F28+F34+F37+F41+F44</f>
        <v>200000</v>
      </c>
      <c r="G111" s="91">
        <f>G12+G28+G34+G37+G41+G44</f>
        <v>200000</v>
      </c>
      <c r="H111" s="91">
        <f>H12+H28+H34+H37+H41+H44</f>
        <v>6950.34</v>
      </c>
      <c r="I111" s="91">
        <f>I12+I28+I34+I37+I41+I44</f>
        <v>0</v>
      </c>
      <c r="J111" s="91">
        <f t="shared" si="137"/>
        <v>6950.34</v>
      </c>
      <c r="K111" s="91">
        <f t="shared" ref="K111:X111" si="144">K12+K28+K34+K37+K41+K44</f>
        <v>200000</v>
      </c>
      <c r="L111" s="91">
        <f t="shared" si="144"/>
        <v>206950.34</v>
      </c>
      <c r="M111" s="91">
        <f t="shared" si="144"/>
        <v>200000</v>
      </c>
      <c r="N111" s="91">
        <f t="shared" si="144"/>
        <v>206950.34</v>
      </c>
      <c r="O111" s="91">
        <f t="shared" si="144"/>
        <v>0</v>
      </c>
      <c r="P111" s="165">
        <f t="shared" si="144"/>
        <v>0</v>
      </c>
      <c r="Q111" s="91">
        <f t="shared" si="144"/>
        <v>200000</v>
      </c>
      <c r="R111" s="91">
        <f t="shared" si="144"/>
        <v>206950.34</v>
      </c>
      <c r="S111" s="91">
        <f t="shared" si="144"/>
        <v>0</v>
      </c>
      <c r="T111" s="165">
        <f t="shared" si="144"/>
        <v>0</v>
      </c>
      <c r="U111" s="91">
        <f t="shared" si="144"/>
        <v>200000</v>
      </c>
      <c r="V111" s="91">
        <f t="shared" si="144"/>
        <v>206950.34</v>
      </c>
      <c r="W111" s="91">
        <f t="shared" si="144"/>
        <v>0</v>
      </c>
      <c r="X111" s="165">
        <f t="shared" si="144"/>
        <v>0</v>
      </c>
      <c r="Y111" s="91">
        <f t="shared" ref="Y111:AB111" si="145">Y12+Y28+Y34+Y37+Y41+Y44</f>
        <v>200000</v>
      </c>
      <c r="Z111" s="91">
        <f t="shared" si="145"/>
        <v>206950.34</v>
      </c>
      <c r="AA111" s="91">
        <f t="shared" si="145"/>
        <v>0</v>
      </c>
      <c r="AB111" s="165">
        <f t="shared" si="145"/>
        <v>0</v>
      </c>
    </row>
    <row r="112" spans="1:28" x14ac:dyDescent="0.2">
      <c r="B112" s="62"/>
      <c r="C112" s="62"/>
      <c r="D112" s="62"/>
      <c r="E112" s="63" t="s">
        <v>145</v>
      </c>
      <c r="F112" s="64">
        <f>F78 + F97</f>
        <v>2546594.4</v>
      </c>
      <c r="G112" s="64">
        <f>G78 + G97</f>
        <v>2546594.4</v>
      </c>
      <c r="H112" s="64">
        <f>H78 + H97</f>
        <v>66868.03</v>
      </c>
      <c r="I112" s="64">
        <f>I78 + I97</f>
        <v>0</v>
      </c>
      <c r="J112" s="64">
        <f t="shared" si="137"/>
        <v>66868.03</v>
      </c>
      <c r="K112" s="64">
        <f t="shared" ref="K112:X112" si="146">K78 + K97</f>
        <v>2536594.4</v>
      </c>
      <c r="L112" s="64">
        <f t="shared" si="146"/>
        <v>2603462.4299999997</v>
      </c>
      <c r="M112" s="64">
        <f t="shared" si="146"/>
        <v>1284927.29</v>
      </c>
      <c r="N112" s="64">
        <f t="shared" si="146"/>
        <v>1351795.32</v>
      </c>
      <c r="O112" s="64">
        <f t="shared" si="146"/>
        <v>-1251667.1099999999</v>
      </c>
      <c r="P112" s="166">
        <f t="shared" si="146"/>
        <v>-1251667.1099999999</v>
      </c>
      <c r="Q112" s="64">
        <f t="shared" si="146"/>
        <v>1065241.29</v>
      </c>
      <c r="R112" s="64">
        <f t="shared" si="146"/>
        <v>1132109.32</v>
      </c>
      <c r="S112" s="64">
        <f t="shared" si="146"/>
        <v>-219686</v>
      </c>
      <c r="T112" s="166">
        <f t="shared" si="146"/>
        <v>-219686</v>
      </c>
      <c r="U112" s="64">
        <f t="shared" si="146"/>
        <v>1065241.29</v>
      </c>
      <c r="V112" s="64">
        <f t="shared" si="146"/>
        <v>1132109.32</v>
      </c>
      <c r="W112" s="64">
        <f t="shared" si="146"/>
        <v>0</v>
      </c>
      <c r="X112" s="166">
        <f t="shared" si="146"/>
        <v>0</v>
      </c>
      <c r="Y112" s="64">
        <f t="shared" ref="Y112:AB112" si="147">Y78 + Y97</f>
        <v>1118500.17</v>
      </c>
      <c r="Z112" s="64">
        <f t="shared" si="147"/>
        <v>1185368.2</v>
      </c>
      <c r="AA112" s="64">
        <f t="shared" si="147"/>
        <v>53258.880000000005</v>
      </c>
      <c r="AB112" s="166">
        <f t="shared" si="147"/>
        <v>53258.880000000005</v>
      </c>
    </row>
    <row r="113" spans="2:28" x14ac:dyDescent="0.2">
      <c r="B113" s="62"/>
      <c r="C113" s="62"/>
      <c r="D113" s="62"/>
      <c r="E113" s="63" t="s">
        <v>98</v>
      </c>
      <c r="F113" s="166">
        <f t="shared" ref="F113:S113" si="148">F47+F54+F58+F62</f>
        <v>9703399.9000000004</v>
      </c>
      <c r="G113" s="166">
        <f t="shared" si="148"/>
        <v>9703399.9000000004</v>
      </c>
      <c r="H113" s="166">
        <f t="shared" si="148"/>
        <v>68556.53</v>
      </c>
      <c r="I113" s="166">
        <f t="shared" si="148"/>
        <v>0</v>
      </c>
      <c r="J113" s="166">
        <f t="shared" si="148"/>
        <v>68556.53</v>
      </c>
      <c r="K113" s="166">
        <f t="shared" si="148"/>
        <v>9626510.9000000004</v>
      </c>
      <c r="L113" s="166">
        <f t="shared" si="148"/>
        <v>9695067.4299999997</v>
      </c>
      <c r="M113" s="166">
        <f t="shared" si="148"/>
        <v>7391970.4900000002</v>
      </c>
      <c r="N113" s="166">
        <f t="shared" si="148"/>
        <v>7460527.0199999996</v>
      </c>
      <c r="O113" s="166">
        <f t="shared" si="148"/>
        <v>-2234540.4100000006</v>
      </c>
      <c r="P113" s="166">
        <f t="shared" si="148"/>
        <v>-2234540.4100000006</v>
      </c>
      <c r="Q113" s="166">
        <f t="shared" si="148"/>
        <v>6668859.4900000002</v>
      </c>
      <c r="R113" s="166">
        <f t="shared" si="148"/>
        <v>6737416.0199999996</v>
      </c>
      <c r="S113" s="166">
        <f t="shared" si="148"/>
        <v>-723111</v>
      </c>
      <c r="T113" s="166">
        <f>T47+T54+T58+T62</f>
        <v>-723111</v>
      </c>
      <c r="U113" s="166">
        <f t="shared" ref="U113:W113" si="149">U47+U54+U58+U62</f>
        <v>6668859.4900000002</v>
      </c>
      <c r="V113" s="166">
        <f t="shared" si="149"/>
        <v>6737416.0199999996</v>
      </c>
      <c r="W113" s="166">
        <f t="shared" si="149"/>
        <v>0</v>
      </c>
      <c r="X113" s="166">
        <f>X47+X54+X58+X62</f>
        <v>0</v>
      </c>
      <c r="Y113" s="166">
        <f t="shared" ref="Y113:AA113" si="150">Y47+Y54+Y58+Y62</f>
        <v>6668859.4900000002</v>
      </c>
      <c r="Z113" s="166">
        <f t="shared" si="150"/>
        <v>6737416.0199999996</v>
      </c>
      <c r="AA113" s="166">
        <f t="shared" si="150"/>
        <v>0</v>
      </c>
      <c r="AB113" s="166">
        <f>AB47+AB54+AB58+AB62</f>
        <v>0</v>
      </c>
    </row>
    <row r="114" spans="2:28" x14ac:dyDescent="0.2">
      <c r="B114" s="62"/>
      <c r="C114" s="62"/>
      <c r="D114" s="62"/>
      <c r="E114" s="63" t="s">
        <v>35</v>
      </c>
      <c r="F114" s="64">
        <f>SUM(F109)</f>
        <v>242400</v>
      </c>
      <c r="G114" s="64">
        <f>SUM(G109)</f>
        <v>242400</v>
      </c>
      <c r="H114" s="64">
        <f>SUM(H109)</f>
        <v>0</v>
      </c>
      <c r="I114" s="64">
        <f>SUM(I109)</f>
        <v>0</v>
      </c>
      <c r="J114" s="64">
        <f>I114+H114</f>
        <v>0</v>
      </c>
      <c r="K114" s="64">
        <f t="shared" ref="K114:X114" si="151">SUM(K109)</f>
        <v>242400</v>
      </c>
      <c r="L114" s="64">
        <f t="shared" si="151"/>
        <v>242400</v>
      </c>
      <c r="M114" s="64">
        <f t="shared" si="151"/>
        <v>242400</v>
      </c>
      <c r="N114" s="64">
        <f t="shared" si="151"/>
        <v>242400</v>
      </c>
      <c r="O114" s="64">
        <f t="shared" si="151"/>
        <v>0</v>
      </c>
      <c r="P114" s="166">
        <f t="shared" si="151"/>
        <v>0</v>
      </c>
      <c r="Q114" s="64">
        <f t="shared" si="151"/>
        <v>242400</v>
      </c>
      <c r="R114" s="64">
        <f t="shared" si="151"/>
        <v>242400</v>
      </c>
      <c r="S114" s="64">
        <f t="shared" si="151"/>
        <v>0</v>
      </c>
      <c r="T114" s="166">
        <f t="shared" si="151"/>
        <v>0</v>
      </c>
      <c r="U114" s="64">
        <f t="shared" si="151"/>
        <v>242400</v>
      </c>
      <c r="V114" s="64">
        <f t="shared" si="151"/>
        <v>242400</v>
      </c>
      <c r="W114" s="64">
        <f t="shared" si="151"/>
        <v>0</v>
      </c>
      <c r="X114" s="166">
        <f t="shared" si="151"/>
        <v>0</v>
      </c>
      <c r="Y114" s="64">
        <f t="shared" ref="Y114:AB114" si="152">SUM(Y109)</f>
        <v>242400</v>
      </c>
      <c r="Z114" s="64">
        <f t="shared" si="152"/>
        <v>242400</v>
      </c>
      <c r="AA114" s="64">
        <f t="shared" si="152"/>
        <v>0</v>
      </c>
      <c r="AB114" s="166">
        <f t="shared" si="152"/>
        <v>0</v>
      </c>
    </row>
    <row r="115" spans="2:28" x14ac:dyDescent="0.2">
      <c r="B115" s="65"/>
      <c r="C115" s="65"/>
      <c r="D115" s="65"/>
      <c r="E115" s="66" t="s">
        <v>99</v>
      </c>
      <c r="F115" s="67">
        <f>SUM(F111:F114)</f>
        <v>12692394.300000001</v>
      </c>
      <c r="G115" s="67">
        <f>SUM(G111:G114)</f>
        <v>12692394.300000001</v>
      </c>
      <c r="H115" s="67">
        <f>SUM(H111:H114)</f>
        <v>142374.9</v>
      </c>
      <c r="I115" s="67">
        <f>SUM(I111:I114)</f>
        <v>0</v>
      </c>
      <c r="J115" s="67">
        <f t="shared" si="137"/>
        <v>142374.9</v>
      </c>
      <c r="K115" s="67">
        <f t="shared" ref="K115:X115" si="153">SUM(K111:K114)</f>
        <v>12605505.300000001</v>
      </c>
      <c r="L115" s="67">
        <f t="shared" si="153"/>
        <v>12747880.199999999</v>
      </c>
      <c r="M115" s="67">
        <f t="shared" si="153"/>
        <v>9119297.7800000012</v>
      </c>
      <c r="N115" s="67">
        <f t="shared" si="153"/>
        <v>9261672.6799999997</v>
      </c>
      <c r="O115" s="67">
        <f t="shared" si="153"/>
        <v>-3486207.5200000005</v>
      </c>
      <c r="P115" s="167">
        <f t="shared" si="153"/>
        <v>-3486207.5200000005</v>
      </c>
      <c r="Q115" s="67">
        <f t="shared" si="153"/>
        <v>8176500.7800000003</v>
      </c>
      <c r="R115" s="67">
        <f t="shared" si="153"/>
        <v>8318875.6799999997</v>
      </c>
      <c r="S115" s="67">
        <f t="shared" si="153"/>
        <v>-942797</v>
      </c>
      <c r="T115" s="167">
        <f t="shared" si="153"/>
        <v>-942797</v>
      </c>
      <c r="U115" s="67">
        <f t="shared" si="153"/>
        <v>8176500.7800000003</v>
      </c>
      <c r="V115" s="67">
        <f t="shared" si="153"/>
        <v>8318875.6799999997</v>
      </c>
      <c r="W115" s="67">
        <f t="shared" si="153"/>
        <v>0</v>
      </c>
      <c r="X115" s="167">
        <f t="shared" si="153"/>
        <v>0</v>
      </c>
      <c r="Y115" s="67">
        <f t="shared" ref="Y115:AB115" si="154">SUM(Y111:Y114)</f>
        <v>8229759.6600000001</v>
      </c>
      <c r="Z115" s="67">
        <f t="shared" si="154"/>
        <v>8372134.5599999996</v>
      </c>
      <c r="AA115" s="67">
        <f t="shared" si="154"/>
        <v>53258.880000000005</v>
      </c>
      <c r="AB115" s="167">
        <f t="shared" si="154"/>
        <v>53258.880000000005</v>
      </c>
    </row>
    <row r="116" spans="2:28" x14ac:dyDescent="0.2">
      <c r="M116" s="85"/>
    </row>
    <row r="117" spans="2:28" x14ac:dyDescent="0.2">
      <c r="M117" s="85"/>
    </row>
    <row r="120" spans="2:28" x14ac:dyDescent="0.2">
      <c r="J120" s="85"/>
      <c r="T120" s="85"/>
    </row>
    <row r="122" spans="2:28" x14ac:dyDescent="0.2">
      <c r="I122" s="85"/>
    </row>
    <row r="123" spans="2:28" x14ac:dyDescent="0.2">
      <c r="V123" s="85"/>
      <c r="Y123" s="85"/>
      <c r="Z123" s="85"/>
    </row>
  </sheetData>
  <mergeCells count="23">
    <mergeCell ref="A42:B42"/>
    <mergeCell ref="A2:B2"/>
    <mergeCell ref="A13:B13"/>
    <mergeCell ref="A29:B29"/>
    <mergeCell ref="A35:B35"/>
    <mergeCell ref="A38:B38"/>
    <mergeCell ref="A63:G63"/>
    <mergeCell ref="A44:B44"/>
    <mergeCell ref="A45:B45"/>
    <mergeCell ref="A47:B47"/>
    <mergeCell ref="A48:B48"/>
    <mergeCell ref="F48:G48"/>
    <mergeCell ref="A54:B54"/>
    <mergeCell ref="A55:B55"/>
    <mergeCell ref="F55:G55"/>
    <mergeCell ref="A58:B58"/>
    <mergeCell ref="A59:B59"/>
    <mergeCell ref="A62:B62"/>
    <mergeCell ref="A97:B97"/>
    <mergeCell ref="A99:B99"/>
    <mergeCell ref="A100:B100"/>
    <mergeCell ref="A109:B109"/>
    <mergeCell ref="A110:B110"/>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27"/>
  <sheetViews>
    <sheetView topLeftCell="Y1" zoomScaleNormal="100" workbookViewId="0">
      <pane ySplit="1" topLeftCell="A104" activePane="bottomLeft" state="frozen"/>
      <selection activeCell="AH138" sqref="AH138"/>
      <selection pane="bottomLeft" activeCell="AH138" sqref="AH138"/>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8.140625" style="79" customWidth="1"/>
    <col min="18" max="18" width="16.7109375" style="79" customWidth="1"/>
    <col min="19" max="19" width="13.85546875" style="79" customWidth="1"/>
    <col min="20" max="20" width="16" style="79" customWidth="1"/>
    <col min="21" max="21" width="22.7109375" style="79" customWidth="1"/>
    <col min="22" max="22" width="16.140625" style="79" customWidth="1"/>
    <col min="23" max="23" width="15.85546875" style="79" customWidth="1"/>
    <col min="24" max="24" width="15.7109375" style="79" customWidth="1"/>
    <col min="25" max="25" width="22.7109375" style="79" customWidth="1"/>
    <col min="26" max="26" width="16.140625" style="79" customWidth="1"/>
    <col min="27" max="27" width="15.85546875" style="79" customWidth="1"/>
    <col min="28" max="28" width="15.7109375" style="79" customWidth="1"/>
    <col min="29" max="29" width="15.42578125" style="79" customWidth="1"/>
    <col min="30" max="30" width="16.140625" style="79" customWidth="1"/>
    <col min="31" max="31" width="14" style="79" customWidth="1"/>
    <col min="32" max="32" width="15.85546875" style="79" customWidth="1"/>
    <col min="33" max="16384" width="9.140625" style="79"/>
  </cols>
  <sheetData>
    <row r="1" spans="1:32"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114" t="s">
        <v>277</v>
      </c>
      <c r="N1" s="114" t="s">
        <v>278</v>
      </c>
      <c r="O1" s="114" t="s">
        <v>252</v>
      </c>
      <c r="P1" s="171" t="s">
        <v>253</v>
      </c>
      <c r="Q1" s="114" t="s">
        <v>275</v>
      </c>
      <c r="R1" s="114" t="s">
        <v>276</v>
      </c>
      <c r="S1" s="114" t="s">
        <v>273</v>
      </c>
      <c r="T1" s="114" t="s">
        <v>274</v>
      </c>
      <c r="U1" s="114" t="s">
        <v>283</v>
      </c>
      <c r="V1" s="114" t="s">
        <v>284</v>
      </c>
      <c r="W1" s="114" t="s">
        <v>285</v>
      </c>
      <c r="X1" s="114" t="s">
        <v>286</v>
      </c>
      <c r="Y1" s="114" t="s">
        <v>287</v>
      </c>
      <c r="Z1" s="114" t="s">
        <v>288</v>
      </c>
      <c r="AA1" s="114" t="s">
        <v>289</v>
      </c>
      <c r="AB1" s="114" t="s">
        <v>290</v>
      </c>
      <c r="AC1" s="69" t="s">
        <v>293</v>
      </c>
      <c r="AD1" s="69" t="s">
        <v>294</v>
      </c>
      <c r="AE1" s="70" t="s">
        <v>295</v>
      </c>
      <c r="AF1" s="70" t="s">
        <v>296</v>
      </c>
    </row>
    <row r="2" spans="1:32" x14ac:dyDescent="0.2">
      <c r="A2" s="247" t="s">
        <v>1</v>
      </c>
      <c r="B2" s="248"/>
      <c r="C2" s="5"/>
      <c r="D2" s="5"/>
      <c r="E2" s="5"/>
      <c r="F2" s="5"/>
      <c r="G2" s="5"/>
      <c r="H2" s="5"/>
      <c r="I2" s="5"/>
      <c r="J2" s="5"/>
      <c r="K2" s="5"/>
      <c r="L2" s="5"/>
      <c r="M2" s="5"/>
      <c r="N2" s="5"/>
      <c r="O2" s="5"/>
      <c r="P2" s="196"/>
      <c r="Q2" s="5"/>
      <c r="R2" s="5"/>
      <c r="S2" s="5"/>
      <c r="T2" s="5"/>
      <c r="U2" s="5"/>
      <c r="V2" s="5"/>
      <c r="W2" s="5"/>
      <c r="X2" s="5"/>
      <c r="Y2" s="5"/>
      <c r="Z2" s="5"/>
      <c r="AA2" s="5"/>
      <c r="AB2" s="196"/>
      <c r="AC2" s="5"/>
      <c r="AD2" s="5"/>
      <c r="AE2" s="196"/>
      <c r="AF2" s="5"/>
    </row>
    <row r="3" spans="1:32"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49">
        <f>K3+L3</f>
        <v>0</v>
      </c>
      <c r="Q3" s="116">
        <v>0</v>
      </c>
      <c r="R3" s="116">
        <f>H3+S3</f>
        <v>0</v>
      </c>
      <c r="S3" s="116">
        <f>Q3-M3</f>
        <v>0</v>
      </c>
      <c r="T3" s="116">
        <f>R3-N3</f>
        <v>0</v>
      </c>
      <c r="U3" s="116">
        <v>0</v>
      </c>
      <c r="V3" s="116">
        <f>L3+W3</f>
        <v>0</v>
      </c>
      <c r="W3" s="116">
        <f>U3-Q3</f>
        <v>0</v>
      </c>
      <c r="X3" s="116">
        <f>V3-R3</f>
        <v>0</v>
      </c>
      <c r="Y3" s="116">
        <v>0</v>
      </c>
      <c r="Z3" s="116">
        <f>P3+AA3</f>
        <v>0</v>
      </c>
      <c r="AA3" s="116">
        <f>Y3-U3</f>
        <v>0</v>
      </c>
      <c r="AB3" s="149">
        <f>Z3-V3</f>
        <v>0</v>
      </c>
      <c r="AC3" s="116"/>
      <c r="AD3" s="116">
        <f>H3+AC3</f>
        <v>0</v>
      </c>
      <c r="AE3" s="149">
        <f>AC3-Y3</f>
        <v>0</v>
      </c>
      <c r="AF3" s="116">
        <f>AD3-Z3</f>
        <v>0</v>
      </c>
    </row>
    <row r="4" spans="1:32"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49">
        <f t="shared" ref="P4:P11" si="2">K4+L4</f>
        <v>0</v>
      </c>
      <c r="Q4" s="116">
        <v>0</v>
      </c>
      <c r="R4" s="116">
        <f t="shared" ref="R4:R11" si="3">H4+S4</f>
        <v>0</v>
      </c>
      <c r="S4" s="116">
        <f t="shared" ref="S4:T11" si="4">Q4-M4</f>
        <v>0</v>
      </c>
      <c r="T4" s="116">
        <f t="shared" si="4"/>
        <v>0</v>
      </c>
      <c r="U4" s="116">
        <v>0</v>
      </c>
      <c r="V4" s="116">
        <f t="shared" ref="V4:V11" si="5">L4+W4</f>
        <v>0</v>
      </c>
      <c r="W4" s="116">
        <f t="shared" ref="W4:X11" si="6">U4-Q4</f>
        <v>0</v>
      </c>
      <c r="X4" s="116">
        <f t="shared" si="6"/>
        <v>0</v>
      </c>
      <c r="Y4" s="116">
        <v>0</v>
      </c>
      <c r="Z4" s="116">
        <f t="shared" ref="Z4:Z11" si="7">P4+AA4</f>
        <v>0</v>
      </c>
      <c r="AA4" s="116">
        <f t="shared" ref="AA4:AB11" si="8">Y4-U4</f>
        <v>0</v>
      </c>
      <c r="AB4" s="149">
        <f t="shared" si="8"/>
        <v>0</v>
      </c>
      <c r="AC4" s="116"/>
      <c r="AD4" s="116">
        <f t="shared" ref="AD4:AD11" si="9">H4+AC4</f>
        <v>0</v>
      </c>
      <c r="AE4" s="149">
        <f t="shared" ref="AE4:AE11" si="10">AC4-Y4</f>
        <v>0</v>
      </c>
      <c r="AF4" s="116">
        <f t="shared" ref="AF4:AF11" si="11">AD4-Z4</f>
        <v>0</v>
      </c>
    </row>
    <row r="5" spans="1:32"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49">
        <f t="shared" si="2"/>
        <v>0</v>
      </c>
      <c r="Q5" s="116">
        <v>0</v>
      </c>
      <c r="R5" s="116">
        <f t="shared" si="3"/>
        <v>0</v>
      </c>
      <c r="S5" s="116">
        <f t="shared" si="4"/>
        <v>0</v>
      </c>
      <c r="T5" s="116">
        <f t="shared" si="4"/>
        <v>0</v>
      </c>
      <c r="U5" s="116">
        <v>0</v>
      </c>
      <c r="V5" s="116">
        <f t="shared" si="5"/>
        <v>0</v>
      </c>
      <c r="W5" s="116">
        <f t="shared" si="6"/>
        <v>0</v>
      </c>
      <c r="X5" s="116">
        <f t="shared" si="6"/>
        <v>0</v>
      </c>
      <c r="Y5" s="116">
        <v>0</v>
      </c>
      <c r="Z5" s="116">
        <f t="shared" si="7"/>
        <v>0</v>
      </c>
      <c r="AA5" s="116">
        <f t="shared" si="8"/>
        <v>0</v>
      </c>
      <c r="AB5" s="149">
        <f t="shared" si="8"/>
        <v>0</v>
      </c>
      <c r="AC5" s="116"/>
      <c r="AD5" s="116">
        <f t="shared" si="9"/>
        <v>0</v>
      </c>
      <c r="AE5" s="149">
        <f t="shared" si="10"/>
        <v>0</v>
      </c>
      <c r="AF5" s="116">
        <f t="shared" si="11"/>
        <v>0</v>
      </c>
    </row>
    <row r="6" spans="1:32"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49">
        <f t="shared" si="2"/>
        <v>0</v>
      </c>
      <c r="Q6" s="116">
        <v>0</v>
      </c>
      <c r="R6" s="116">
        <f t="shared" si="3"/>
        <v>0</v>
      </c>
      <c r="S6" s="116">
        <f t="shared" si="4"/>
        <v>0</v>
      </c>
      <c r="T6" s="116">
        <f t="shared" si="4"/>
        <v>0</v>
      </c>
      <c r="U6" s="116">
        <v>0</v>
      </c>
      <c r="V6" s="116">
        <f t="shared" si="5"/>
        <v>0</v>
      </c>
      <c r="W6" s="116">
        <f t="shared" si="6"/>
        <v>0</v>
      </c>
      <c r="X6" s="116">
        <f t="shared" si="6"/>
        <v>0</v>
      </c>
      <c r="Y6" s="116">
        <v>0</v>
      </c>
      <c r="Z6" s="116">
        <f t="shared" si="7"/>
        <v>0</v>
      </c>
      <c r="AA6" s="116">
        <f t="shared" si="8"/>
        <v>0</v>
      </c>
      <c r="AB6" s="149">
        <f t="shared" si="8"/>
        <v>0</v>
      </c>
      <c r="AC6" s="116"/>
      <c r="AD6" s="116">
        <f t="shared" si="9"/>
        <v>0</v>
      </c>
      <c r="AE6" s="149">
        <f t="shared" si="10"/>
        <v>0</v>
      </c>
      <c r="AF6" s="116">
        <f t="shared" si="11"/>
        <v>0</v>
      </c>
    </row>
    <row r="7" spans="1:32"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49">
        <f t="shared" si="2"/>
        <v>0</v>
      </c>
      <c r="Q7" s="116">
        <v>0</v>
      </c>
      <c r="R7" s="116">
        <f t="shared" si="3"/>
        <v>0</v>
      </c>
      <c r="S7" s="116">
        <f t="shared" si="4"/>
        <v>0</v>
      </c>
      <c r="T7" s="116">
        <f t="shared" si="4"/>
        <v>0</v>
      </c>
      <c r="U7" s="116">
        <v>0</v>
      </c>
      <c r="V7" s="116">
        <f t="shared" si="5"/>
        <v>0</v>
      </c>
      <c r="W7" s="116">
        <f t="shared" si="6"/>
        <v>0</v>
      </c>
      <c r="X7" s="116">
        <f t="shared" si="6"/>
        <v>0</v>
      </c>
      <c r="Y7" s="116">
        <v>0</v>
      </c>
      <c r="Z7" s="116">
        <f t="shared" si="7"/>
        <v>0</v>
      </c>
      <c r="AA7" s="116">
        <f t="shared" si="8"/>
        <v>0</v>
      </c>
      <c r="AB7" s="149">
        <f t="shared" si="8"/>
        <v>0</v>
      </c>
      <c r="AC7" s="116"/>
      <c r="AD7" s="116">
        <f t="shared" si="9"/>
        <v>0</v>
      </c>
      <c r="AE7" s="149">
        <f t="shared" si="10"/>
        <v>0</v>
      </c>
      <c r="AF7" s="116">
        <f t="shared" si="11"/>
        <v>0</v>
      </c>
    </row>
    <row r="8" spans="1:32"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49">
        <f t="shared" si="2"/>
        <v>0</v>
      </c>
      <c r="Q8" s="116">
        <v>0</v>
      </c>
      <c r="R8" s="116">
        <f t="shared" si="3"/>
        <v>0</v>
      </c>
      <c r="S8" s="116">
        <f t="shared" si="4"/>
        <v>0</v>
      </c>
      <c r="T8" s="116">
        <f t="shared" si="4"/>
        <v>0</v>
      </c>
      <c r="U8" s="116">
        <v>0</v>
      </c>
      <c r="V8" s="116">
        <f t="shared" si="5"/>
        <v>0</v>
      </c>
      <c r="W8" s="116">
        <f t="shared" si="6"/>
        <v>0</v>
      </c>
      <c r="X8" s="116">
        <f t="shared" si="6"/>
        <v>0</v>
      </c>
      <c r="Y8" s="116">
        <v>0</v>
      </c>
      <c r="Z8" s="116">
        <f t="shared" si="7"/>
        <v>0</v>
      </c>
      <c r="AA8" s="116">
        <f t="shared" si="8"/>
        <v>0</v>
      </c>
      <c r="AB8" s="149">
        <f t="shared" si="8"/>
        <v>0</v>
      </c>
      <c r="AC8" s="116"/>
      <c r="AD8" s="116">
        <f t="shared" si="9"/>
        <v>0</v>
      </c>
      <c r="AE8" s="149">
        <f t="shared" si="10"/>
        <v>0</v>
      </c>
      <c r="AF8" s="116">
        <f t="shared" si="11"/>
        <v>0</v>
      </c>
    </row>
    <row r="9" spans="1:32"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49">
        <f t="shared" si="2"/>
        <v>0</v>
      </c>
      <c r="Q9" s="116">
        <v>0</v>
      </c>
      <c r="R9" s="116">
        <f t="shared" si="3"/>
        <v>0</v>
      </c>
      <c r="S9" s="116">
        <f t="shared" si="4"/>
        <v>0</v>
      </c>
      <c r="T9" s="116">
        <f t="shared" si="4"/>
        <v>0</v>
      </c>
      <c r="U9" s="116">
        <v>0</v>
      </c>
      <c r="V9" s="116">
        <f t="shared" si="5"/>
        <v>0</v>
      </c>
      <c r="W9" s="116">
        <f t="shared" si="6"/>
        <v>0</v>
      </c>
      <c r="X9" s="116">
        <f t="shared" si="6"/>
        <v>0</v>
      </c>
      <c r="Y9" s="116">
        <v>0</v>
      </c>
      <c r="Z9" s="116">
        <f t="shared" si="7"/>
        <v>0</v>
      </c>
      <c r="AA9" s="116">
        <f t="shared" si="8"/>
        <v>0</v>
      </c>
      <c r="AB9" s="149">
        <f t="shared" si="8"/>
        <v>0</v>
      </c>
      <c r="AC9" s="116"/>
      <c r="AD9" s="116">
        <f t="shared" si="9"/>
        <v>0</v>
      </c>
      <c r="AE9" s="149">
        <f t="shared" si="10"/>
        <v>0</v>
      </c>
      <c r="AF9" s="116">
        <f t="shared" si="11"/>
        <v>0</v>
      </c>
    </row>
    <row r="10" spans="1:32"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49">
        <f t="shared" si="2"/>
        <v>0</v>
      </c>
      <c r="Q10" s="116">
        <v>0</v>
      </c>
      <c r="R10" s="116">
        <f t="shared" si="3"/>
        <v>0</v>
      </c>
      <c r="S10" s="116">
        <f t="shared" si="4"/>
        <v>0</v>
      </c>
      <c r="T10" s="116">
        <f t="shared" si="4"/>
        <v>0</v>
      </c>
      <c r="U10" s="116">
        <v>0</v>
      </c>
      <c r="V10" s="116">
        <f t="shared" si="5"/>
        <v>0</v>
      </c>
      <c r="W10" s="116">
        <f t="shared" si="6"/>
        <v>0</v>
      </c>
      <c r="X10" s="116">
        <f t="shared" si="6"/>
        <v>0</v>
      </c>
      <c r="Y10" s="116">
        <v>0</v>
      </c>
      <c r="Z10" s="116">
        <f t="shared" si="7"/>
        <v>0</v>
      </c>
      <c r="AA10" s="116">
        <f t="shared" si="8"/>
        <v>0</v>
      </c>
      <c r="AB10" s="149">
        <f t="shared" si="8"/>
        <v>0</v>
      </c>
      <c r="AC10" s="116"/>
      <c r="AD10" s="116">
        <f t="shared" si="9"/>
        <v>0</v>
      </c>
      <c r="AE10" s="149">
        <f t="shared" si="10"/>
        <v>0</v>
      </c>
      <c r="AF10" s="116">
        <f t="shared" si="11"/>
        <v>0</v>
      </c>
    </row>
    <row r="11" spans="1:32"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49">
        <f t="shared" si="2"/>
        <v>0</v>
      </c>
      <c r="Q11" s="116">
        <v>0</v>
      </c>
      <c r="R11" s="116">
        <f t="shared" si="3"/>
        <v>0</v>
      </c>
      <c r="S11" s="116">
        <f t="shared" si="4"/>
        <v>0</v>
      </c>
      <c r="T11" s="116">
        <f t="shared" si="4"/>
        <v>0</v>
      </c>
      <c r="U11" s="116">
        <v>0</v>
      </c>
      <c r="V11" s="116">
        <f t="shared" si="5"/>
        <v>0</v>
      </c>
      <c r="W11" s="116">
        <f t="shared" si="6"/>
        <v>0</v>
      </c>
      <c r="X11" s="116">
        <f t="shared" si="6"/>
        <v>0</v>
      </c>
      <c r="Y11" s="116">
        <v>0</v>
      </c>
      <c r="Z11" s="116">
        <f t="shared" si="7"/>
        <v>0</v>
      </c>
      <c r="AA11" s="116">
        <f t="shared" si="8"/>
        <v>0</v>
      </c>
      <c r="AB11" s="149">
        <f t="shared" si="8"/>
        <v>0</v>
      </c>
      <c r="AC11" s="116"/>
      <c r="AD11" s="116">
        <f t="shared" si="9"/>
        <v>0</v>
      </c>
      <c r="AE11" s="149">
        <f t="shared" si="10"/>
        <v>0</v>
      </c>
      <c r="AF11" s="116">
        <f t="shared" si="11"/>
        <v>0</v>
      </c>
    </row>
    <row r="12" spans="1:32"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12">SUM(L3:L11)</f>
        <v>0</v>
      </c>
      <c r="M12" s="14">
        <f>SUM(M3:M11)</f>
        <v>0</v>
      </c>
      <c r="N12" s="71">
        <f>M12+L12</f>
        <v>0</v>
      </c>
      <c r="O12" s="14">
        <f>J12+M12</f>
        <v>0</v>
      </c>
      <c r="P12" s="150">
        <f t="shared" ref="P12:AB12" si="13">SUM(P3:P11)</f>
        <v>0</v>
      </c>
      <c r="Q12" s="14">
        <f t="shared" si="13"/>
        <v>0</v>
      </c>
      <c r="R12" s="14">
        <f t="shared" si="13"/>
        <v>0</v>
      </c>
      <c r="S12" s="14">
        <f t="shared" si="13"/>
        <v>0</v>
      </c>
      <c r="T12" s="14">
        <f t="shared" si="13"/>
        <v>0</v>
      </c>
      <c r="U12" s="14">
        <f t="shared" si="13"/>
        <v>0</v>
      </c>
      <c r="V12" s="14">
        <f t="shared" si="13"/>
        <v>0</v>
      </c>
      <c r="W12" s="14">
        <f t="shared" si="13"/>
        <v>0</v>
      </c>
      <c r="X12" s="14">
        <f t="shared" si="13"/>
        <v>0</v>
      </c>
      <c r="Y12" s="14">
        <f t="shared" si="13"/>
        <v>0</v>
      </c>
      <c r="Z12" s="14">
        <f t="shared" si="13"/>
        <v>0</v>
      </c>
      <c r="AA12" s="14">
        <f t="shared" si="13"/>
        <v>0</v>
      </c>
      <c r="AB12" s="150">
        <f t="shared" si="13"/>
        <v>0</v>
      </c>
      <c r="AC12" s="14">
        <f>SUM(AC3:AC11)</f>
        <v>0</v>
      </c>
      <c r="AD12" s="14">
        <f>SUM(AD3:AD11)</f>
        <v>0</v>
      </c>
      <c r="AE12" s="150">
        <f>SUM(AE3:AE11)</f>
        <v>0</v>
      </c>
      <c r="AF12" s="14">
        <f>SUM(AF3:AF11)</f>
        <v>0</v>
      </c>
    </row>
    <row r="13" spans="1:32" x14ac:dyDescent="0.2">
      <c r="A13" s="247" t="s">
        <v>25</v>
      </c>
      <c r="B13" s="248"/>
      <c r="C13" s="5"/>
      <c r="D13" s="5"/>
      <c r="E13" s="5"/>
      <c r="F13" s="5"/>
      <c r="G13" s="5"/>
      <c r="H13" s="5"/>
      <c r="I13" s="5"/>
      <c r="J13" s="5"/>
      <c r="K13" s="5"/>
      <c r="L13" s="5"/>
      <c r="M13" s="5"/>
      <c r="N13" s="5"/>
      <c r="O13" s="5"/>
      <c r="P13" s="196"/>
      <c r="Q13" s="5"/>
      <c r="R13" s="5"/>
      <c r="S13" s="5"/>
      <c r="T13" s="5"/>
      <c r="U13" s="5"/>
      <c r="V13" s="5"/>
      <c r="W13" s="5"/>
      <c r="X13" s="5"/>
      <c r="Y13" s="5"/>
      <c r="Z13" s="5"/>
      <c r="AA13" s="5"/>
      <c r="AB13" s="196"/>
      <c r="AC13" s="5"/>
      <c r="AD13" s="5"/>
      <c r="AE13" s="196"/>
      <c r="AF13" s="5"/>
    </row>
    <row r="14" spans="1:32"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49">
        <f>K14+L14</f>
        <v>0</v>
      </c>
      <c r="Q14" s="116">
        <f>0</f>
        <v>0</v>
      </c>
      <c r="R14" s="116">
        <f>H14+Q14</f>
        <v>0</v>
      </c>
      <c r="S14" s="116">
        <f>Q14-M14</f>
        <v>0</v>
      </c>
      <c r="T14" s="116">
        <f>R14-N14</f>
        <v>0</v>
      </c>
      <c r="U14" s="116">
        <f>0</f>
        <v>0</v>
      </c>
      <c r="V14" s="116">
        <f>L14+U14</f>
        <v>0</v>
      </c>
      <c r="W14" s="116">
        <f>U14-Q14</f>
        <v>0</v>
      </c>
      <c r="X14" s="116">
        <f>V14-R14</f>
        <v>0</v>
      </c>
      <c r="Y14" s="116">
        <v>0</v>
      </c>
      <c r="Z14" s="116">
        <f t="shared" ref="Z14:Z16" si="14">H14+Y14</f>
        <v>0</v>
      </c>
      <c r="AA14" s="116">
        <f t="shared" ref="AA14:AB16" si="15">Y14-U14</f>
        <v>0</v>
      </c>
      <c r="AB14" s="149">
        <f t="shared" si="15"/>
        <v>0</v>
      </c>
      <c r="AC14" s="116"/>
      <c r="AD14" s="116">
        <f>H14+AC14</f>
        <v>0</v>
      </c>
      <c r="AE14" s="149">
        <f>AC14-Y14</f>
        <v>0</v>
      </c>
      <c r="AF14" s="116">
        <f>AD14-Z14</f>
        <v>0</v>
      </c>
    </row>
    <row r="15" spans="1:32" ht="36" x14ac:dyDescent="0.2">
      <c r="A15" s="115" t="s">
        <v>28</v>
      </c>
      <c r="B15" s="115" t="s">
        <v>247</v>
      </c>
      <c r="C15" s="115">
        <v>5149359</v>
      </c>
      <c r="D15" s="115"/>
      <c r="E15" s="115" t="s">
        <v>107</v>
      </c>
      <c r="F15" s="116">
        <v>0</v>
      </c>
      <c r="G15" s="116">
        <f t="shared" ref="G15:G27" si="16">F15</f>
        <v>0</v>
      </c>
      <c r="H15" s="116">
        <v>0</v>
      </c>
      <c r="I15" s="116">
        <v>0</v>
      </c>
      <c r="J15" s="116">
        <v>0</v>
      </c>
      <c r="K15" s="116">
        <v>0</v>
      </c>
      <c r="L15" s="116">
        <v>0</v>
      </c>
      <c r="M15" s="116">
        <v>0</v>
      </c>
      <c r="N15" s="116">
        <v>0</v>
      </c>
      <c r="O15" s="116">
        <f t="shared" ref="O15:O27" si="17">J15+M15</f>
        <v>0</v>
      </c>
      <c r="P15" s="149">
        <f t="shared" ref="P15:P27" si="18">K15+L15</f>
        <v>0</v>
      </c>
      <c r="Q15" s="116">
        <v>0</v>
      </c>
      <c r="R15" s="116">
        <f t="shared" ref="R15:R27" si="19">H15+Q15</f>
        <v>0</v>
      </c>
      <c r="S15" s="116">
        <f t="shared" ref="S15:T27" si="20">Q15-M15</f>
        <v>0</v>
      </c>
      <c r="T15" s="116">
        <f t="shared" si="20"/>
        <v>0</v>
      </c>
      <c r="U15" s="116">
        <v>0</v>
      </c>
      <c r="V15" s="116">
        <f t="shared" ref="V15:V27" si="21">L15+U15</f>
        <v>0</v>
      </c>
      <c r="W15" s="116">
        <f t="shared" ref="W15:X27" si="22">U15-Q15</f>
        <v>0</v>
      </c>
      <c r="X15" s="116">
        <f t="shared" si="22"/>
        <v>0</v>
      </c>
      <c r="Y15" s="116">
        <v>0</v>
      </c>
      <c r="Z15" s="116">
        <f t="shared" si="14"/>
        <v>0</v>
      </c>
      <c r="AA15" s="116">
        <f t="shared" si="15"/>
        <v>0</v>
      </c>
      <c r="AB15" s="149">
        <f t="shared" si="15"/>
        <v>0</v>
      </c>
      <c r="AC15" s="116"/>
      <c r="AD15" s="116">
        <f t="shared" ref="AD15:AD27" si="23">H15+AC15</f>
        <v>0</v>
      </c>
      <c r="AE15" s="149">
        <f t="shared" ref="AE15:AE27" si="24">AC15-Y15</f>
        <v>0</v>
      </c>
      <c r="AF15" s="116">
        <f t="shared" ref="AF15:AF27" si="25">AD15-Z15</f>
        <v>0</v>
      </c>
    </row>
    <row r="16" spans="1:32" ht="48" x14ac:dyDescent="0.2">
      <c r="A16" s="115" t="s">
        <v>29</v>
      </c>
      <c r="B16" s="115" t="s">
        <v>248</v>
      </c>
      <c r="C16" s="115">
        <v>5149360</v>
      </c>
      <c r="D16" s="115"/>
      <c r="E16" s="115" t="s">
        <v>108</v>
      </c>
      <c r="F16" s="116">
        <v>0</v>
      </c>
      <c r="G16" s="116">
        <f t="shared" si="16"/>
        <v>0</v>
      </c>
      <c r="H16" s="116">
        <v>0</v>
      </c>
      <c r="I16" s="116">
        <v>0</v>
      </c>
      <c r="J16" s="116">
        <v>0</v>
      </c>
      <c r="K16" s="116">
        <v>0</v>
      </c>
      <c r="L16" s="116">
        <v>0</v>
      </c>
      <c r="M16" s="116">
        <v>0</v>
      </c>
      <c r="N16" s="116">
        <v>0</v>
      </c>
      <c r="O16" s="116">
        <f t="shared" si="17"/>
        <v>0</v>
      </c>
      <c r="P16" s="149">
        <f t="shared" si="18"/>
        <v>0</v>
      </c>
      <c r="Q16" s="116">
        <v>0</v>
      </c>
      <c r="R16" s="116">
        <f t="shared" si="19"/>
        <v>0</v>
      </c>
      <c r="S16" s="116">
        <f t="shared" si="20"/>
        <v>0</v>
      </c>
      <c r="T16" s="116">
        <f t="shared" si="20"/>
        <v>0</v>
      </c>
      <c r="U16" s="116">
        <v>0</v>
      </c>
      <c r="V16" s="116">
        <f t="shared" si="21"/>
        <v>0</v>
      </c>
      <c r="W16" s="116">
        <f t="shared" si="22"/>
        <v>0</v>
      </c>
      <c r="X16" s="116">
        <f t="shared" si="22"/>
        <v>0</v>
      </c>
      <c r="Y16" s="116">
        <v>0</v>
      </c>
      <c r="Z16" s="116">
        <f t="shared" si="14"/>
        <v>0</v>
      </c>
      <c r="AA16" s="116">
        <f t="shared" si="15"/>
        <v>0</v>
      </c>
      <c r="AB16" s="149">
        <f t="shared" si="15"/>
        <v>0</v>
      </c>
      <c r="AC16" s="116"/>
      <c r="AD16" s="116">
        <f t="shared" si="23"/>
        <v>0</v>
      </c>
      <c r="AE16" s="149">
        <f t="shared" si="24"/>
        <v>0</v>
      </c>
      <c r="AF16" s="116">
        <f t="shared" si="25"/>
        <v>0</v>
      </c>
    </row>
    <row r="17" spans="1:32" ht="36" x14ac:dyDescent="0.2">
      <c r="A17" s="6" t="s">
        <v>30</v>
      </c>
      <c r="B17" s="8" t="s">
        <v>242</v>
      </c>
      <c r="C17" s="8"/>
      <c r="D17" s="8"/>
      <c r="E17" s="8" t="s">
        <v>109</v>
      </c>
      <c r="F17" s="9">
        <v>0</v>
      </c>
      <c r="G17" s="9">
        <f t="shared" si="16"/>
        <v>0</v>
      </c>
      <c r="H17" s="9">
        <v>6950.33</v>
      </c>
      <c r="I17" s="9"/>
      <c r="J17" s="9">
        <f t="shared" ref="J17:J27" si="26">I17+H17</f>
        <v>6950.33</v>
      </c>
      <c r="K17" s="9">
        <f t="shared" ref="K17:K27" si="27">F17+I17</f>
        <v>0</v>
      </c>
      <c r="L17" s="9">
        <f t="shared" ref="L17:L27" si="28">G17+H17</f>
        <v>6950.33</v>
      </c>
      <c r="M17" s="9">
        <v>0</v>
      </c>
      <c r="N17" s="9">
        <f>M17+H17</f>
        <v>6950.33</v>
      </c>
      <c r="O17" s="9">
        <f>M17-I17</f>
        <v>0</v>
      </c>
      <c r="P17" s="45">
        <f>N17-L17</f>
        <v>0</v>
      </c>
      <c r="Q17" s="9">
        <v>0</v>
      </c>
      <c r="R17" s="9">
        <f>H17+Q17</f>
        <v>6950.33</v>
      </c>
      <c r="S17" s="9">
        <f>Q17-M17</f>
        <v>0</v>
      </c>
      <c r="T17" s="9">
        <f>R17-N17</f>
        <v>0</v>
      </c>
      <c r="U17" s="9">
        <v>0</v>
      </c>
      <c r="V17" s="9">
        <f>H17+U17</f>
        <v>6950.33</v>
      </c>
      <c r="W17" s="9">
        <f>U17-Q17</f>
        <v>0</v>
      </c>
      <c r="X17" s="9">
        <f>V17-R17</f>
        <v>0</v>
      </c>
      <c r="Y17" s="9">
        <v>0</v>
      </c>
      <c r="Z17" s="9">
        <f>H17+Y17</f>
        <v>6950.33</v>
      </c>
      <c r="AA17" s="9">
        <f>Y17-U17</f>
        <v>0</v>
      </c>
      <c r="AB17" s="45">
        <f>Z17-V17</f>
        <v>0</v>
      </c>
      <c r="AC17" s="9">
        <v>0</v>
      </c>
      <c r="AD17" s="9">
        <f t="shared" si="23"/>
        <v>6950.33</v>
      </c>
      <c r="AE17" s="45">
        <f t="shared" si="24"/>
        <v>0</v>
      </c>
      <c r="AF17" s="9">
        <f t="shared" si="25"/>
        <v>0</v>
      </c>
    </row>
    <row r="18" spans="1:32" ht="36" x14ac:dyDescent="0.2">
      <c r="A18" s="115" t="s">
        <v>31</v>
      </c>
      <c r="B18" s="115" t="s">
        <v>249</v>
      </c>
      <c r="C18" s="115"/>
      <c r="D18" s="115"/>
      <c r="E18" s="115" t="s">
        <v>110</v>
      </c>
      <c r="F18" s="116">
        <v>0</v>
      </c>
      <c r="G18" s="116">
        <f t="shared" si="16"/>
        <v>0</v>
      </c>
      <c r="H18" s="116">
        <v>0</v>
      </c>
      <c r="I18" s="116">
        <v>0</v>
      </c>
      <c r="J18" s="116">
        <v>0</v>
      </c>
      <c r="K18" s="116">
        <v>0</v>
      </c>
      <c r="L18" s="116">
        <v>0</v>
      </c>
      <c r="M18" s="116">
        <v>0</v>
      </c>
      <c r="N18" s="116">
        <v>0</v>
      </c>
      <c r="O18" s="116">
        <f t="shared" si="17"/>
        <v>0</v>
      </c>
      <c r="P18" s="149">
        <f t="shared" si="18"/>
        <v>0</v>
      </c>
      <c r="Q18" s="116">
        <v>0</v>
      </c>
      <c r="R18" s="116">
        <f t="shared" si="19"/>
        <v>0</v>
      </c>
      <c r="S18" s="116">
        <f t="shared" si="20"/>
        <v>0</v>
      </c>
      <c r="T18" s="116">
        <f t="shared" si="20"/>
        <v>0</v>
      </c>
      <c r="U18" s="116">
        <v>0</v>
      </c>
      <c r="V18" s="116">
        <f t="shared" si="21"/>
        <v>0</v>
      </c>
      <c r="W18" s="116">
        <f t="shared" si="22"/>
        <v>0</v>
      </c>
      <c r="X18" s="116">
        <f t="shared" si="22"/>
        <v>0</v>
      </c>
      <c r="Y18" s="116">
        <v>0</v>
      </c>
      <c r="Z18" s="116">
        <f t="shared" ref="Z18:Z27" si="29">H18+Y18</f>
        <v>0</v>
      </c>
      <c r="AA18" s="116">
        <f t="shared" ref="AA18:AB27" si="30">Y18-U18</f>
        <v>0</v>
      </c>
      <c r="AB18" s="149">
        <f t="shared" si="30"/>
        <v>0</v>
      </c>
      <c r="AC18" s="116"/>
      <c r="AD18" s="116">
        <f t="shared" si="23"/>
        <v>0</v>
      </c>
      <c r="AE18" s="149">
        <f t="shared" si="24"/>
        <v>0</v>
      </c>
      <c r="AF18" s="116">
        <f t="shared" si="25"/>
        <v>0</v>
      </c>
    </row>
    <row r="19" spans="1:32" ht="36" x14ac:dyDescent="0.2">
      <c r="A19" s="115" t="s">
        <v>32</v>
      </c>
      <c r="B19" s="115" t="s">
        <v>250</v>
      </c>
      <c r="C19" s="115"/>
      <c r="D19" s="115"/>
      <c r="E19" s="115" t="s">
        <v>111</v>
      </c>
      <c r="F19" s="116">
        <v>0</v>
      </c>
      <c r="G19" s="116">
        <f t="shared" si="16"/>
        <v>0</v>
      </c>
      <c r="H19" s="116">
        <v>0</v>
      </c>
      <c r="I19" s="116"/>
      <c r="J19" s="116">
        <f t="shared" si="26"/>
        <v>0</v>
      </c>
      <c r="K19" s="116">
        <f t="shared" si="27"/>
        <v>0</v>
      </c>
      <c r="L19" s="116">
        <f t="shared" si="28"/>
        <v>0</v>
      </c>
      <c r="M19" s="116">
        <v>0</v>
      </c>
      <c r="N19" s="116">
        <v>0</v>
      </c>
      <c r="O19" s="116">
        <f t="shared" si="17"/>
        <v>0</v>
      </c>
      <c r="P19" s="149">
        <f t="shared" si="18"/>
        <v>0</v>
      </c>
      <c r="Q19" s="116">
        <v>0</v>
      </c>
      <c r="R19" s="116">
        <f t="shared" si="19"/>
        <v>0</v>
      </c>
      <c r="S19" s="116">
        <f t="shared" si="20"/>
        <v>0</v>
      </c>
      <c r="T19" s="116">
        <f t="shared" si="20"/>
        <v>0</v>
      </c>
      <c r="U19" s="116">
        <v>0</v>
      </c>
      <c r="V19" s="116">
        <f t="shared" si="21"/>
        <v>0</v>
      </c>
      <c r="W19" s="116">
        <f t="shared" si="22"/>
        <v>0</v>
      </c>
      <c r="X19" s="116">
        <f t="shared" si="22"/>
        <v>0</v>
      </c>
      <c r="Y19" s="116">
        <v>0</v>
      </c>
      <c r="Z19" s="116">
        <f t="shared" si="29"/>
        <v>0</v>
      </c>
      <c r="AA19" s="116">
        <f t="shared" si="30"/>
        <v>0</v>
      </c>
      <c r="AB19" s="149">
        <f t="shared" si="30"/>
        <v>0</v>
      </c>
      <c r="AC19" s="116"/>
      <c r="AD19" s="116">
        <f t="shared" si="23"/>
        <v>0</v>
      </c>
      <c r="AE19" s="149">
        <f t="shared" si="24"/>
        <v>0</v>
      </c>
      <c r="AF19" s="116">
        <f t="shared" si="25"/>
        <v>0</v>
      </c>
    </row>
    <row r="20" spans="1:32" ht="36" x14ac:dyDescent="0.2">
      <c r="A20" s="115" t="s">
        <v>33</v>
      </c>
      <c r="B20" s="115" t="s">
        <v>251</v>
      </c>
      <c r="C20" s="115"/>
      <c r="D20" s="115"/>
      <c r="E20" s="115" t="s">
        <v>112</v>
      </c>
      <c r="F20" s="116">
        <v>0</v>
      </c>
      <c r="G20" s="116">
        <f t="shared" si="16"/>
        <v>0</v>
      </c>
      <c r="H20" s="116">
        <v>0</v>
      </c>
      <c r="I20" s="116"/>
      <c r="J20" s="116">
        <f t="shared" si="26"/>
        <v>0</v>
      </c>
      <c r="K20" s="116">
        <f t="shared" si="27"/>
        <v>0</v>
      </c>
      <c r="L20" s="116">
        <f t="shared" si="28"/>
        <v>0</v>
      </c>
      <c r="M20" s="116">
        <v>0</v>
      </c>
      <c r="N20" s="116">
        <v>0</v>
      </c>
      <c r="O20" s="116">
        <f t="shared" si="17"/>
        <v>0</v>
      </c>
      <c r="P20" s="149">
        <f t="shared" si="18"/>
        <v>0</v>
      </c>
      <c r="Q20" s="116">
        <v>0</v>
      </c>
      <c r="R20" s="116">
        <f t="shared" si="19"/>
        <v>0</v>
      </c>
      <c r="S20" s="116">
        <f t="shared" si="20"/>
        <v>0</v>
      </c>
      <c r="T20" s="116">
        <f t="shared" si="20"/>
        <v>0</v>
      </c>
      <c r="U20" s="116">
        <v>0</v>
      </c>
      <c r="V20" s="116">
        <f t="shared" si="21"/>
        <v>0</v>
      </c>
      <c r="W20" s="116">
        <f t="shared" si="22"/>
        <v>0</v>
      </c>
      <c r="X20" s="116">
        <f t="shared" si="22"/>
        <v>0</v>
      </c>
      <c r="Y20" s="116">
        <v>0</v>
      </c>
      <c r="Z20" s="116">
        <f t="shared" si="29"/>
        <v>0</v>
      </c>
      <c r="AA20" s="116">
        <f t="shared" si="30"/>
        <v>0</v>
      </c>
      <c r="AB20" s="149">
        <f t="shared" si="30"/>
        <v>0</v>
      </c>
      <c r="AC20" s="116"/>
      <c r="AD20" s="116">
        <f t="shared" si="23"/>
        <v>0</v>
      </c>
      <c r="AE20" s="149">
        <f t="shared" si="24"/>
        <v>0</v>
      </c>
      <c r="AF20" s="116">
        <f t="shared" si="25"/>
        <v>0</v>
      </c>
    </row>
    <row r="21" spans="1:32" x14ac:dyDescent="0.2">
      <c r="A21" s="115" t="s">
        <v>73</v>
      </c>
      <c r="B21" s="115" t="s">
        <v>60</v>
      </c>
      <c r="C21" s="115">
        <v>5149652</v>
      </c>
      <c r="D21" s="115"/>
      <c r="E21" s="115" t="s">
        <v>106</v>
      </c>
      <c r="F21" s="116">
        <v>0</v>
      </c>
      <c r="G21" s="116">
        <f t="shared" si="16"/>
        <v>0</v>
      </c>
      <c r="H21" s="116">
        <v>0</v>
      </c>
      <c r="I21" s="116"/>
      <c r="J21" s="116">
        <f t="shared" si="26"/>
        <v>0</v>
      </c>
      <c r="K21" s="116">
        <f t="shared" si="27"/>
        <v>0</v>
      </c>
      <c r="L21" s="116">
        <f t="shared" si="28"/>
        <v>0</v>
      </c>
      <c r="M21" s="116">
        <v>0</v>
      </c>
      <c r="N21" s="116">
        <v>0</v>
      </c>
      <c r="O21" s="116">
        <f t="shared" si="17"/>
        <v>0</v>
      </c>
      <c r="P21" s="149">
        <f t="shared" si="18"/>
        <v>0</v>
      </c>
      <c r="Q21" s="116">
        <v>0</v>
      </c>
      <c r="R21" s="116">
        <f t="shared" si="19"/>
        <v>0</v>
      </c>
      <c r="S21" s="116">
        <f t="shared" si="20"/>
        <v>0</v>
      </c>
      <c r="T21" s="116">
        <f t="shared" si="20"/>
        <v>0</v>
      </c>
      <c r="U21" s="116">
        <v>0</v>
      </c>
      <c r="V21" s="116">
        <f t="shared" si="21"/>
        <v>0</v>
      </c>
      <c r="W21" s="116">
        <f t="shared" si="22"/>
        <v>0</v>
      </c>
      <c r="X21" s="116">
        <f t="shared" si="22"/>
        <v>0</v>
      </c>
      <c r="Y21" s="116">
        <v>0</v>
      </c>
      <c r="Z21" s="116">
        <f t="shared" si="29"/>
        <v>0</v>
      </c>
      <c r="AA21" s="116">
        <f t="shared" si="30"/>
        <v>0</v>
      </c>
      <c r="AB21" s="149">
        <f t="shared" si="30"/>
        <v>0</v>
      </c>
      <c r="AC21" s="116"/>
      <c r="AD21" s="116">
        <f t="shared" si="23"/>
        <v>0</v>
      </c>
      <c r="AE21" s="149">
        <f t="shared" si="24"/>
        <v>0</v>
      </c>
      <c r="AF21" s="116">
        <f t="shared" si="25"/>
        <v>0</v>
      </c>
    </row>
    <row r="22" spans="1:32" x14ac:dyDescent="0.2">
      <c r="A22" s="115" t="s">
        <v>74</v>
      </c>
      <c r="B22" s="115" t="s">
        <v>61</v>
      </c>
      <c r="C22" s="115">
        <v>5149653</v>
      </c>
      <c r="D22" s="115"/>
      <c r="E22" s="115" t="s">
        <v>107</v>
      </c>
      <c r="F22" s="116">
        <v>0</v>
      </c>
      <c r="G22" s="116">
        <f t="shared" si="16"/>
        <v>0</v>
      </c>
      <c r="H22" s="116">
        <v>0</v>
      </c>
      <c r="I22" s="116"/>
      <c r="J22" s="116">
        <f t="shared" si="26"/>
        <v>0</v>
      </c>
      <c r="K22" s="116">
        <f t="shared" si="27"/>
        <v>0</v>
      </c>
      <c r="L22" s="116">
        <f t="shared" si="28"/>
        <v>0</v>
      </c>
      <c r="M22" s="116">
        <v>0</v>
      </c>
      <c r="N22" s="116">
        <v>0</v>
      </c>
      <c r="O22" s="116">
        <f t="shared" si="17"/>
        <v>0</v>
      </c>
      <c r="P22" s="149">
        <f t="shared" si="18"/>
        <v>0</v>
      </c>
      <c r="Q22" s="116">
        <v>0</v>
      </c>
      <c r="R22" s="116">
        <f t="shared" si="19"/>
        <v>0</v>
      </c>
      <c r="S22" s="116">
        <f t="shared" si="20"/>
        <v>0</v>
      </c>
      <c r="T22" s="116">
        <f t="shared" si="20"/>
        <v>0</v>
      </c>
      <c r="U22" s="116">
        <v>0</v>
      </c>
      <c r="V22" s="116">
        <f t="shared" si="21"/>
        <v>0</v>
      </c>
      <c r="W22" s="116">
        <f t="shared" si="22"/>
        <v>0</v>
      </c>
      <c r="X22" s="116">
        <f t="shared" si="22"/>
        <v>0</v>
      </c>
      <c r="Y22" s="116">
        <v>0</v>
      </c>
      <c r="Z22" s="116">
        <f t="shared" si="29"/>
        <v>0</v>
      </c>
      <c r="AA22" s="116">
        <f t="shared" si="30"/>
        <v>0</v>
      </c>
      <c r="AB22" s="149">
        <f t="shared" si="30"/>
        <v>0</v>
      </c>
      <c r="AC22" s="116"/>
      <c r="AD22" s="116">
        <f t="shared" si="23"/>
        <v>0</v>
      </c>
      <c r="AE22" s="149">
        <f t="shared" si="24"/>
        <v>0</v>
      </c>
      <c r="AF22" s="116">
        <f t="shared" si="25"/>
        <v>0</v>
      </c>
    </row>
    <row r="23" spans="1:32" x14ac:dyDescent="0.2">
      <c r="A23" s="115" t="s">
        <v>75</v>
      </c>
      <c r="B23" s="115" t="s">
        <v>62</v>
      </c>
      <c r="C23" s="115">
        <v>5149654</v>
      </c>
      <c r="D23" s="115"/>
      <c r="E23" s="115" t="s">
        <v>108</v>
      </c>
      <c r="F23" s="116">
        <v>0</v>
      </c>
      <c r="G23" s="116">
        <f t="shared" si="16"/>
        <v>0</v>
      </c>
      <c r="H23" s="116">
        <v>0</v>
      </c>
      <c r="I23" s="116"/>
      <c r="J23" s="116">
        <f t="shared" si="26"/>
        <v>0</v>
      </c>
      <c r="K23" s="116">
        <f t="shared" si="27"/>
        <v>0</v>
      </c>
      <c r="L23" s="116">
        <f t="shared" si="28"/>
        <v>0</v>
      </c>
      <c r="M23" s="116">
        <v>0</v>
      </c>
      <c r="N23" s="116">
        <v>0</v>
      </c>
      <c r="O23" s="116">
        <f t="shared" si="17"/>
        <v>0</v>
      </c>
      <c r="P23" s="149">
        <f t="shared" si="18"/>
        <v>0</v>
      </c>
      <c r="Q23" s="116">
        <v>0</v>
      </c>
      <c r="R23" s="116">
        <f t="shared" si="19"/>
        <v>0</v>
      </c>
      <c r="S23" s="116">
        <f t="shared" si="20"/>
        <v>0</v>
      </c>
      <c r="T23" s="116">
        <f t="shared" si="20"/>
        <v>0</v>
      </c>
      <c r="U23" s="116">
        <v>0</v>
      </c>
      <c r="V23" s="116">
        <f t="shared" si="21"/>
        <v>0</v>
      </c>
      <c r="W23" s="116">
        <f t="shared" si="22"/>
        <v>0</v>
      </c>
      <c r="X23" s="116">
        <f t="shared" si="22"/>
        <v>0</v>
      </c>
      <c r="Y23" s="116">
        <v>0</v>
      </c>
      <c r="Z23" s="116">
        <f t="shared" si="29"/>
        <v>0</v>
      </c>
      <c r="AA23" s="116">
        <f t="shared" si="30"/>
        <v>0</v>
      </c>
      <c r="AB23" s="149">
        <f t="shared" si="30"/>
        <v>0</v>
      </c>
      <c r="AC23" s="116"/>
      <c r="AD23" s="116">
        <f t="shared" si="23"/>
        <v>0</v>
      </c>
      <c r="AE23" s="149">
        <f t="shared" si="24"/>
        <v>0</v>
      </c>
      <c r="AF23" s="116">
        <f t="shared" si="25"/>
        <v>0</v>
      </c>
    </row>
    <row r="24" spans="1:32" x14ac:dyDescent="0.2">
      <c r="A24" s="115" t="s">
        <v>76</v>
      </c>
      <c r="B24" s="115" t="s">
        <v>63</v>
      </c>
      <c r="C24" s="115">
        <v>5149655</v>
      </c>
      <c r="D24" s="115"/>
      <c r="E24" s="115" t="s">
        <v>109</v>
      </c>
      <c r="F24" s="116">
        <v>0</v>
      </c>
      <c r="G24" s="116">
        <f t="shared" si="16"/>
        <v>0</v>
      </c>
      <c r="H24" s="120">
        <v>0.01</v>
      </c>
      <c r="I24" s="116"/>
      <c r="J24" s="120">
        <f t="shared" si="26"/>
        <v>0.01</v>
      </c>
      <c r="K24" s="120">
        <f t="shared" si="27"/>
        <v>0</v>
      </c>
      <c r="L24" s="120">
        <f t="shared" si="28"/>
        <v>0.01</v>
      </c>
      <c r="M24" s="120">
        <v>0</v>
      </c>
      <c r="N24" s="120">
        <f>M24+H24</f>
        <v>0.01</v>
      </c>
      <c r="O24" s="120">
        <f>M24-K24</f>
        <v>0</v>
      </c>
      <c r="P24" s="151">
        <f>N24-L24</f>
        <v>0</v>
      </c>
      <c r="Q24" s="120">
        <v>0</v>
      </c>
      <c r="R24" s="116">
        <f t="shared" si="19"/>
        <v>0.01</v>
      </c>
      <c r="S24" s="116">
        <f t="shared" si="20"/>
        <v>0</v>
      </c>
      <c r="T24" s="116">
        <f t="shared" si="20"/>
        <v>0</v>
      </c>
      <c r="U24" s="120">
        <v>0</v>
      </c>
      <c r="V24" s="116">
        <f t="shared" si="21"/>
        <v>0.01</v>
      </c>
      <c r="W24" s="116">
        <f t="shared" si="22"/>
        <v>0</v>
      </c>
      <c r="X24" s="116">
        <f t="shared" si="22"/>
        <v>0</v>
      </c>
      <c r="Y24" s="120">
        <v>0</v>
      </c>
      <c r="Z24" s="116">
        <f t="shared" si="29"/>
        <v>0.01</v>
      </c>
      <c r="AA24" s="116">
        <f t="shared" si="30"/>
        <v>0</v>
      </c>
      <c r="AB24" s="149">
        <f t="shared" si="30"/>
        <v>0</v>
      </c>
      <c r="AC24" s="116"/>
      <c r="AD24" s="116">
        <f t="shared" si="23"/>
        <v>0.01</v>
      </c>
      <c r="AE24" s="149">
        <f t="shared" si="24"/>
        <v>0</v>
      </c>
      <c r="AF24" s="116">
        <f t="shared" si="25"/>
        <v>0</v>
      </c>
    </row>
    <row r="25" spans="1:32" x14ac:dyDescent="0.2">
      <c r="A25" s="115" t="s">
        <v>77</v>
      </c>
      <c r="B25" s="115" t="s">
        <v>64</v>
      </c>
      <c r="C25" s="115">
        <v>5149656</v>
      </c>
      <c r="D25" s="115"/>
      <c r="E25" s="115" t="s">
        <v>110</v>
      </c>
      <c r="F25" s="116">
        <v>0</v>
      </c>
      <c r="G25" s="116">
        <f t="shared" si="16"/>
        <v>0</v>
      </c>
      <c r="H25" s="116">
        <v>0</v>
      </c>
      <c r="I25" s="116"/>
      <c r="J25" s="116">
        <f t="shared" si="26"/>
        <v>0</v>
      </c>
      <c r="K25" s="116">
        <f t="shared" si="27"/>
        <v>0</v>
      </c>
      <c r="L25" s="116">
        <f t="shared" si="28"/>
        <v>0</v>
      </c>
      <c r="M25" s="116">
        <v>0</v>
      </c>
      <c r="N25" s="116">
        <v>0</v>
      </c>
      <c r="O25" s="116">
        <f t="shared" si="17"/>
        <v>0</v>
      </c>
      <c r="P25" s="149">
        <f t="shared" si="18"/>
        <v>0</v>
      </c>
      <c r="Q25" s="116">
        <v>0</v>
      </c>
      <c r="R25" s="116">
        <f t="shared" si="19"/>
        <v>0</v>
      </c>
      <c r="S25" s="116">
        <f t="shared" si="20"/>
        <v>0</v>
      </c>
      <c r="T25" s="116">
        <f t="shared" si="20"/>
        <v>0</v>
      </c>
      <c r="U25" s="116">
        <v>0</v>
      </c>
      <c r="V25" s="116">
        <f t="shared" si="21"/>
        <v>0</v>
      </c>
      <c r="W25" s="116">
        <f t="shared" si="22"/>
        <v>0</v>
      </c>
      <c r="X25" s="116">
        <f t="shared" si="22"/>
        <v>0</v>
      </c>
      <c r="Y25" s="116">
        <v>0</v>
      </c>
      <c r="Z25" s="116">
        <f t="shared" si="29"/>
        <v>0</v>
      </c>
      <c r="AA25" s="116">
        <f t="shared" si="30"/>
        <v>0</v>
      </c>
      <c r="AB25" s="149">
        <f t="shared" si="30"/>
        <v>0</v>
      </c>
      <c r="AC25" s="116"/>
      <c r="AD25" s="116">
        <f t="shared" si="23"/>
        <v>0</v>
      </c>
      <c r="AE25" s="149">
        <f t="shared" si="24"/>
        <v>0</v>
      </c>
      <c r="AF25" s="116">
        <f t="shared" si="25"/>
        <v>0</v>
      </c>
    </row>
    <row r="26" spans="1:32" x14ac:dyDescent="0.2">
      <c r="A26" s="115" t="s">
        <v>78</v>
      </c>
      <c r="B26" s="115" t="s">
        <v>65</v>
      </c>
      <c r="C26" s="115">
        <v>5149657</v>
      </c>
      <c r="D26" s="115"/>
      <c r="E26" s="115" t="s">
        <v>111</v>
      </c>
      <c r="F26" s="116">
        <v>0</v>
      </c>
      <c r="G26" s="116">
        <f t="shared" si="16"/>
        <v>0</v>
      </c>
      <c r="H26" s="116">
        <v>0</v>
      </c>
      <c r="I26" s="116"/>
      <c r="J26" s="116">
        <f t="shared" si="26"/>
        <v>0</v>
      </c>
      <c r="K26" s="116">
        <f t="shared" si="27"/>
        <v>0</v>
      </c>
      <c r="L26" s="116">
        <f t="shared" si="28"/>
        <v>0</v>
      </c>
      <c r="M26" s="116">
        <v>0</v>
      </c>
      <c r="N26" s="116">
        <v>0</v>
      </c>
      <c r="O26" s="116">
        <f t="shared" si="17"/>
        <v>0</v>
      </c>
      <c r="P26" s="149">
        <f t="shared" si="18"/>
        <v>0</v>
      </c>
      <c r="Q26" s="116">
        <v>0</v>
      </c>
      <c r="R26" s="116">
        <f t="shared" si="19"/>
        <v>0</v>
      </c>
      <c r="S26" s="116">
        <f t="shared" si="20"/>
        <v>0</v>
      </c>
      <c r="T26" s="116">
        <f t="shared" si="20"/>
        <v>0</v>
      </c>
      <c r="U26" s="116">
        <v>0</v>
      </c>
      <c r="V26" s="116">
        <f t="shared" si="21"/>
        <v>0</v>
      </c>
      <c r="W26" s="116">
        <f t="shared" si="22"/>
        <v>0</v>
      </c>
      <c r="X26" s="116">
        <f t="shared" si="22"/>
        <v>0</v>
      </c>
      <c r="Y26" s="116">
        <v>0</v>
      </c>
      <c r="Z26" s="116">
        <f t="shared" si="29"/>
        <v>0</v>
      </c>
      <c r="AA26" s="116">
        <f t="shared" si="30"/>
        <v>0</v>
      </c>
      <c r="AB26" s="149">
        <f t="shared" si="30"/>
        <v>0</v>
      </c>
      <c r="AC26" s="116"/>
      <c r="AD26" s="116">
        <f t="shared" si="23"/>
        <v>0</v>
      </c>
      <c r="AE26" s="149">
        <f t="shared" si="24"/>
        <v>0</v>
      </c>
      <c r="AF26" s="116">
        <f t="shared" si="25"/>
        <v>0</v>
      </c>
    </row>
    <row r="27" spans="1:32" x14ac:dyDescent="0.2">
      <c r="A27" s="115" t="s">
        <v>79</v>
      </c>
      <c r="B27" s="115" t="s">
        <v>66</v>
      </c>
      <c r="C27" s="115">
        <v>5149658</v>
      </c>
      <c r="D27" s="115"/>
      <c r="E27" s="115" t="s">
        <v>112</v>
      </c>
      <c r="F27" s="116">
        <v>0</v>
      </c>
      <c r="G27" s="116">
        <f t="shared" si="16"/>
        <v>0</v>
      </c>
      <c r="H27" s="116">
        <v>0</v>
      </c>
      <c r="I27" s="116"/>
      <c r="J27" s="116">
        <f t="shared" si="26"/>
        <v>0</v>
      </c>
      <c r="K27" s="116">
        <f t="shared" si="27"/>
        <v>0</v>
      </c>
      <c r="L27" s="116">
        <f t="shared" si="28"/>
        <v>0</v>
      </c>
      <c r="M27" s="116">
        <v>0</v>
      </c>
      <c r="N27" s="116">
        <v>0</v>
      </c>
      <c r="O27" s="116">
        <f t="shared" si="17"/>
        <v>0</v>
      </c>
      <c r="P27" s="149">
        <f t="shared" si="18"/>
        <v>0</v>
      </c>
      <c r="Q27" s="116">
        <v>0</v>
      </c>
      <c r="R27" s="116">
        <f t="shared" si="19"/>
        <v>0</v>
      </c>
      <c r="S27" s="116">
        <f t="shared" si="20"/>
        <v>0</v>
      </c>
      <c r="T27" s="116">
        <f t="shared" si="20"/>
        <v>0</v>
      </c>
      <c r="U27" s="116">
        <v>0</v>
      </c>
      <c r="V27" s="116">
        <f t="shared" si="21"/>
        <v>0</v>
      </c>
      <c r="W27" s="116">
        <f t="shared" si="22"/>
        <v>0</v>
      </c>
      <c r="X27" s="116">
        <f t="shared" si="22"/>
        <v>0</v>
      </c>
      <c r="Y27" s="116">
        <v>0</v>
      </c>
      <c r="Z27" s="116">
        <f t="shared" si="29"/>
        <v>0</v>
      </c>
      <c r="AA27" s="116">
        <f t="shared" si="30"/>
        <v>0</v>
      </c>
      <c r="AB27" s="149">
        <f t="shared" si="30"/>
        <v>0</v>
      </c>
      <c r="AC27" s="116"/>
      <c r="AD27" s="116">
        <f t="shared" si="23"/>
        <v>0</v>
      </c>
      <c r="AE27" s="149">
        <f t="shared" si="24"/>
        <v>0</v>
      </c>
      <c r="AF27" s="116">
        <f t="shared" si="25"/>
        <v>0</v>
      </c>
    </row>
    <row r="28" spans="1:32" s="81" customFormat="1" x14ac:dyDescent="0.2">
      <c r="A28" s="13" t="s">
        <v>26</v>
      </c>
      <c r="B28" s="13"/>
      <c r="C28" s="13"/>
      <c r="D28" s="13"/>
      <c r="E28" s="13"/>
      <c r="F28" s="14">
        <f>SUM(F14:F27)</f>
        <v>0</v>
      </c>
      <c r="G28" s="14">
        <f>SUM(G14:G27)</f>
        <v>0</v>
      </c>
      <c r="H28" s="71">
        <f>SUM(H14:H27)</f>
        <v>6950.34</v>
      </c>
      <c r="I28" s="14">
        <f>SUM(I14:I27)</f>
        <v>0</v>
      </c>
      <c r="J28" s="71">
        <f t="shared" ref="J28" si="31">F28+H28</f>
        <v>6950.34</v>
      </c>
      <c r="K28" s="14">
        <f>F28+I28</f>
        <v>0</v>
      </c>
      <c r="L28" s="14">
        <f t="shared" ref="L28:AB28" si="32">SUM(L14:L27)</f>
        <v>6950.34</v>
      </c>
      <c r="M28" s="14">
        <f t="shared" si="32"/>
        <v>0</v>
      </c>
      <c r="N28" s="71">
        <f t="shared" si="32"/>
        <v>6950.34</v>
      </c>
      <c r="O28" s="14">
        <f t="shared" si="32"/>
        <v>0</v>
      </c>
      <c r="P28" s="150">
        <f t="shared" si="32"/>
        <v>0</v>
      </c>
      <c r="Q28" s="14">
        <f t="shared" si="32"/>
        <v>0</v>
      </c>
      <c r="R28" s="14">
        <f t="shared" si="32"/>
        <v>6950.34</v>
      </c>
      <c r="S28" s="14">
        <f t="shared" si="32"/>
        <v>0</v>
      </c>
      <c r="T28" s="14">
        <f t="shared" si="32"/>
        <v>0</v>
      </c>
      <c r="U28" s="14">
        <f t="shared" si="32"/>
        <v>0</v>
      </c>
      <c r="V28" s="14">
        <f t="shared" si="32"/>
        <v>6950.34</v>
      </c>
      <c r="W28" s="14">
        <f t="shared" si="32"/>
        <v>0</v>
      </c>
      <c r="X28" s="14">
        <f t="shared" si="32"/>
        <v>0</v>
      </c>
      <c r="Y28" s="14">
        <f t="shared" si="32"/>
        <v>0</v>
      </c>
      <c r="Z28" s="14">
        <f t="shared" si="32"/>
        <v>6950.34</v>
      </c>
      <c r="AA28" s="14">
        <f t="shared" si="32"/>
        <v>0</v>
      </c>
      <c r="AB28" s="150">
        <f t="shared" si="32"/>
        <v>0</v>
      </c>
      <c r="AC28" s="14">
        <f>SUM(AC14:AC27)</f>
        <v>0</v>
      </c>
      <c r="AD28" s="14">
        <f>SUM(AD14:AD27)</f>
        <v>6950.34</v>
      </c>
      <c r="AE28" s="150">
        <f>SUM(AE14:AE27)</f>
        <v>0</v>
      </c>
      <c r="AF28" s="14">
        <f>SUM(AF14:AF27)</f>
        <v>0</v>
      </c>
    </row>
    <row r="29" spans="1:32" ht="18" customHeight="1" x14ac:dyDescent="0.2">
      <c r="A29" s="249" t="s">
        <v>2</v>
      </c>
      <c r="B29" s="250"/>
      <c r="C29" s="16"/>
      <c r="D29" s="16"/>
      <c r="E29" s="16"/>
      <c r="F29" s="16"/>
      <c r="G29" s="16"/>
      <c r="H29" s="16"/>
      <c r="I29" s="16"/>
      <c r="J29" s="16"/>
      <c r="K29" s="16"/>
      <c r="L29" s="16"/>
      <c r="M29" s="16"/>
      <c r="N29" s="16"/>
      <c r="O29" s="16"/>
      <c r="P29" s="197"/>
      <c r="Q29" s="16"/>
      <c r="R29" s="16"/>
      <c r="S29" s="16"/>
      <c r="T29" s="16"/>
      <c r="U29" s="16"/>
      <c r="V29" s="16"/>
      <c r="W29" s="16"/>
      <c r="X29" s="16"/>
      <c r="Y29" s="16"/>
      <c r="Z29" s="16"/>
      <c r="AA29" s="16"/>
      <c r="AB29" s="197"/>
      <c r="AC29" s="16"/>
      <c r="AD29" s="16"/>
      <c r="AE29" s="197"/>
      <c r="AF29" s="16"/>
    </row>
    <row r="30" spans="1:32"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49">
        <f>K30+L30</f>
        <v>0</v>
      </c>
      <c r="Q30" s="116">
        <v>0</v>
      </c>
      <c r="R30" s="116">
        <f>H30+Q30</f>
        <v>0</v>
      </c>
      <c r="S30" s="116">
        <f>Q30-M30</f>
        <v>0</v>
      </c>
      <c r="T30" s="116">
        <f>R30-N30</f>
        <v>0</v>
      </c>
      <c r="U30" s="116">
        <v>0</v>
      </c>
      <c r="V30" s="116">
        <f>L30+U30</f>
        <v>0</v>
      </c>
      <c r="W30" s="116">
        <f>U30-Q30</f>
        <v>0</v>
      </c>
      <c r="X30" s="116">
        <f>V30-R30</f>
        <v>0</v>
      </c>
      <c r="Y30" s="116">
        <v>0</v>
      </c>
      <c r="Z30" s="116">
        <f>P30+Y30</f>
        <v>0</v>
      </c>
      <c r="AA30" s="116">
        <f>Y30-U30</f>
        <v>0</v>
      </c>
      <c r="AB30" s="149">
        <f>Z30-V30</f>
        <v>0</v>
      </c>
      <c r="AC30" s="116"/>
      <c r="AD30" s="116">
        <f>H30+AC30</f>
        <v>0</v>
      </c>
      <c r="AE30" s="149">
        <f>AC30-Y30</f>
        <v>0</v>
      </c>
      <c r="AF30" s="116">
        <f>AD30-Z30</f>
        <v>0</v>
      </c>
    </row>
    <row r="31" spans="1:32" ht="24" x14ac:dyDescent="0.2">
      <c r="A31" s="115" t="s">
        <v>3</v>
      </c>
      <c r="B31" s="115" t="s">
        <v>56</v>
      </c>
      <c r="C31" s="115"/>
      <c r="D31" s="115"/>
      <c r="E31" s="115" t="s">
        <v>114</v>
      </c>
      <c r="F31" s="116">
        <v>0</v>
      </c>
      <c r="G31" s="116">
        <f t="shared" ref="G31:G33" si="33">F31</f>
        <v>0</v>
      </c>
      <c r="H31" s="116">
        <v>0</v>
      </c>
      <c r="I31" s="116"/>
      <c r="J31" s="116">
        <f t="shared" ref="J31:J33" si="34">I31+H31</f>
        <v>0</v>
      </c>
      <c r="K31" s="116">
        <f t="shared" ref="K31:K33" si="35">F31+I31</f>
        <v>0</v>
      </c>
      <c r="L31" s="116">
        <f t="shared" ref="L31:L33" si="36">G31+H31</f>
        <v>0</v>
      </c>
      <c r="M31" s="116">
        <v>0</v>
      </c>
      <c r="N31" s="116">
        <v>0</v>
      </c>
      <c r="O31" s="116">
        <f t="shared" ref="O31:O33" si="37">J31+M31</f>
        <v>0</v>
      </c>
      <c r="P31" s="149">
        <f t="shared" ref="P31:P33" si="38">K31+L31</f>
        <v>0</v>
      </c>
      <c r="Q31" s="116">
        <v>0</v>
      </c>
      <c r="R31" s="116">
        <f t="shared" ref="R31:R33" si="39">H31+Q31</f>
        <v>0</v>
      </c>
      <c r="S31" s="116">
        <f t="shared" ref="S31:T33" si="40">Q31-M31</f>
        <v>0</v>
      </c>
      <c r="T31" s="116">
        <f t="shared" si="40"/>
        <v>0</v>
      </c>
      <c r="U31" s="116">
        <v>0</v>
      </c>
      <c r="V31" s="116">
        <f t="shared" ref="V31:V33" si="41">L31+U31</f>
        <v>0</v>
      </c>
      <c r="W31" s="116">
        <f t="shared" ref="W31:X33" si="42">U31-Q31</f>
        <v>0</v>
      </c>
      <c r="X31" s="116">
        <f t="shared" si="42"/>
        <v>0</v>
      </c>
      <c r="Y31" s="116">
        <v>0</v>
      </c>
      <c r="Z31" s="116">
        <f t="shared" ref="Z31:Z33" si="43">P31+Y31</f>
        <v>0</v>
      </c>
      <c r="AA31" s="116">
        <f t="shared" ref="AA31:AB33" si="44">Y31-U31</f>
        <v>0</v>
      </c>
      <c r="AB31" s="149">
        <f t="shared" si="44"/>
        <v>0</v>
      </c>
      <c r="AC31" s="116"/>
      <c r="AD31" s="116">
        <f t="shared" ref="AD31:AD33" si="45">H31+AC31</f>
        <v>0</v>
      </c>
      <c r="AE31" s="149">
        <f t="shared" ref="AE31:AE33" si="46">AC31-Y31</f>
        <v>0</v>
      </c>
      <c r="AF31" s="116">
        <f t="shared" ref="AF31:AF33" si="47">AD31-Z31</f>
        <v>0</v>
      </c>
    </row>
    <row r="32" spans="1:32" ht="36" x14ac:dyDescent="0.2">
      <c r="A32" s="115" t="s">
        <v>4</v>
      </c>
      <c r="B32" s="115" t="s">
        <v>67</v>
      </c>
      <c r="C32" s="115"/>
      <c r="D32" s="115"/>
      <c r="E32" s="115" t="s">
        <v>115</v>
      </c>
      <c r="F32" s="116">
        <v>0</v>
      </c>
      <c r="G32" s="116">
        <f t="shared" si="33"/>
        <v>0</v>
      </c>
      <c r="H32" s="116">
        <v>0</v>
      </c>
      <c r="I32" s="116"/>
      <c r="J32" s="116">
        <f t="shared" si="34"/>
        <v>0</v>
      </c>
      <c r="K32" s="116">
        <f t="shared" si="35"/>
        <v>0</v>
      </c>
      <c r="L32" s="116">
        <f t="shared" si="36"/>
        <v>0</v>
      </c>
      <c r="M32" s="116">
        <v>0</v>
      </c>
      <c r="N32" s="116">
        <v>0</v>
      </c>
      <c r="O32" s="116">
        <f t="shared" si="37"/>
        <v>0</v>
      </c>
      <c r="P32" s="149">
        <f t="shared" si="38"/>
        <v>0</v>
      </c>
      <c r="Q32" s="116">
        <v>0</v>
      </c>
      <c r="R32" s="116">
        <f t="shared" si="39"/>
        <v>0</v>
      </c>
      <c r="S32" s="116">
        <f t="shared" si="40"/>
        <v>0</v>
      </c>
      <c r="T32" s="116">
        <f t="shared" si="40"/>
        <v>0</v>
      </c>
      <c r="U32" s="116">
        <v>0</v>
      </c>
      <c r="V32" s="116">
        <f t="shared" si="41"/>
        <v>0</v>
      </c>
      <c r="W32" s="116">
        <f t="shared" si="42"/>
        <v>0</v>
      </c>
      <c r="X32" s="116">
        <f t="shared" si="42"/>
        <v>0</v>
      </c>
      <c r="Y32" s="116">
        <v>0</v>
      </c>
      <c r="Z32" s="116">
        <f t="shared" si="43"/>
        <v>0</v>
      </c>
      <c r="AA32" s="116">
        <f t="shared" si="44"/>
        <v>0</v>
      </c>
      <c r="AB32" s="149">
        <f t="shared" si="44"/>
        <v>0</v>
      </c>
      <c r="AC32" s="116"/>
      <c r="AD32" s="116">
        <f t="shared" si="45"/>
        <v>0</v>
      </c>
      <c r="AE32" s="149">
        <f t="shared" si="46"/>
        <v>0</v>
      </c>
      <c r="AF32" s="116">
        <f t="shared" si="47"/>
        <v>0</v>
      </c>
    </row>
    <row r="33" spans="1:32" ht="24" x14ac:dyDescent="0.2">
      <c r="A33" s="115" t="s">
        <v>5</v>
      </c>
      <c r="B33" s="115" t="s">
        <v>68</v>
      </c>
      <c r="C33" s="115"/>
      <c r="D33" s="115"/>
      <c r="E33" s="115" t="s">
        <v>116</v>
      </c>
      <c r="F33" s="116">
        <v>0</v>
      </c>
      <c r="G33" s="116">
        <f t="shared" si="33"/>
        <v>0</v>
      </c>
      <c r="H33" s="116">
        <v>0</v>
      </c>
      <c r="I33" s="116"/>
      <c r="J33" s="116">
        <f t="shared" si="34"/>
        <v>0</v>
      </c>
      <c r="K33" s="116">
        <f t="shared" si="35"/>
        <v>0</v>
      </c>
      <c r="L33" s="116">
        <f t="shared" si="36"/>
        <v>0</v>
      </c>
      <c r="M33" s="116">
        <v>0</v>
      </c>
      <c r="N33" s="116">
        <v>0</v>
      </c>
      <c r="O33" s="116">
        <f t="shared" si="37"/>
        <v>0</v>
      </c>
      <c r="P33" s="149">
        <f t="shared" si="38"/>
        <v>0</v>
      </c>
      <c r="Q33" s="116">
        <v>0</v>
      </c>
      <c r="R33" s="116">
        <f t="shared" si="39"/>
        <v>0</v>
      </c>
      <c r="S33" s="116">
        <f t="shared" si="40"/>
        <v>0</v>
      </c>
      <c r="T33" s="116">
        <f t="shared" si="40"/>
        <v>0</v>
      </c>
      <c r="U33" s="116">
        <v>0</v>
      </c>
      <c r="V33" s="116">
        <f t="shared" si="41"/>
        <v>0</v>
      </c>
      <c r="W33" s="116">
        <f t="shared" si="42"/>
        <v>0</v>
      </c>
      <c r="X33" s="116">
        <f t="shared" si="42"/>
        <v>0</v>
      </c>
      <c r="Y33" s="116">
        <v>0</v>
      </c>
      <c r="Z33" s="116">
        <f t="shared" si="43"/>
        <v>0</v>
      </c>
      <c r="AA33" s="116">
        <f t="shared" si="44"/>
        <v>0</v>
      </c>
      <c r="AB33" s="149">
        <f t="shared" si="44"/>
        <v>0</v>
      </c>
      <c r="AC33" s="116"/>
      <c r="AD33" s="116">
        <f t="shared" si="45"/>
        <v>0</v>
      </c>
      <c r="AE33" s="149">
        <f t="shared" si="46"/>
        <v>0</v>
      </c>
      <c r="AF33" s="116">
        <f t="shared" si="47"/>
        <v>0</v>
      </c>
    </row>
    <row r="34" spans="1:32"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50">
        <f t="shared" ref="P34:AB34" si="48">SUM(P30:P33)</f>
        <v>0</v>
      </c>
      <c r="Q34" s="14">
        <f t="shared" si="48"/>
        <v>0</v>
      </c>
      <c r="R34" s="14">
        <f t="shared" si="48"/>
        <v>0</v>
      </c>
      <c r="S34" s="14">
        <f t="shared" si="48"/>
        <v>0</v>
      </c>
      <c r="T34" s="14">
        <f t="shared" si="48"/>
        <v>0</v>
      </c>
      <c r="U34" s="14">
        <f t="shared" si="48"/>
        <v>0</v>
      </c>
      <c r="V34" s="14">
        <f t="shared" si="48"/>
        <v>0</v>
      </c>
      <c r="W34" s="14">
        <f t="shared" si="48"/>
        <v>0</v>
      </c>
      <c r="X34" s="14">
        <f t="shared" si="48"/>
        <v>0</v>
      </c>
      <c r="Y34" s="14">
        <f t="shared" si="48"/>
        <v>0</v>
      </c>
      <c r="Z34" s="14">
        <f t="shared" si="48"/>
        <v>0</v>
      </c>
      <c r="AA34" s="14">
        <f t="shared" si="48"/>
        <v>0</v>
      </c>
      <c r="AB34" s="150">
        <f t="shared" si="48"/>
        <v>0</v>
      </c>
      <c r="AC34" s="14">
        <f>SUM(AC30:AC33)</f>
        <v>0</v>
      </c>
      <c r="AD34" s="14">
        <f>SUM(AD30:AD33)</f>
        <v>0</v>
      </c>
      <c r="AE34" s="150">
        <f>SUM(AE30:AE33)</f>
        <v>0</v>
      </c>
      <c r="AF34" s="14">
        <f>SUM(AF30:AF33)</f>
        <v>0</v>
      </c>
    </row>
    <row r="35" spans="1:32" ht="18" customHeight="1" x14ac:dyDescent="0.2">
      <c r="A35" s="249" t="s">
        <v>48</v>
      </c>
      <c r="B35" s="250"/>
      <c r="C35" s="16"/>
      <c r="D35" s="16"/>
      <c r="E35" s="16"/>
      <c r="F35" s="16"/>
      <c r="G35" s="16"/>
      <c r="H35" s="16"/>
      <c r="I35" s="16"/>
      <c r="J35" s="16"/>
      <c r="K35" s="16"/>
      <c r="L35" s="16"/>
      <c r="M35" s="16"/>
      <c r="N35" s="16"/>
      <c r="O35" s="16"/>
      <c r="P35" s="197"/>
      <c r="Q35" s="16"/>
      <c r="R35" s="16"/>
      <c r="S35" s="16"/>
      <c r="T35" s="16"/>
      <c r="U35" s="16"/>
      <c r="V35" s="16"/>
      <c r="W35" s="16"/>
      <c r="X35" s="16"/>
      <c r="Y35" s="16"/>
      <c r="Z35" s="16"/>
      <c r="AA35" s="16"/>
      <c r="AB35" s="197"/>
      <c r="AC35" s="16"/>
      <c r="AD35" s="16"/>
      <c r="AE35" s="197"/>
      <c r="AF35" s="16"/>
    </row>
    <row r="36" spans="1:32"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49">
        <f>K36+L36</f>
        <v>0</v>
      </c>
      <c r="Q36" s="116">
        <v>0</v>
      </c>
      <c r="R36" s="116">
        <f>H36+Q36</f>
        <v>0</v>
      </c>
      <c r="S36" s="116">
        <f>Q36-M36</f>
        <v>0</v>
      </c>
      <c r="T36" s="116">
        <f>R36-N36</f>
        <v>0</v>
      </c>
      <c r="U36" s="116">
        <v>0</v>
      </c>
      <c r="V36" s="116">
        <f>L36+U36</f>
        <v>0</v>
      </c>
      <c r="W36" s="116">
        <f>U36-Q36</f>
        <v>0</v>
      </c>
      <c r="X36" s="116">
        <f>V36-R36</f>
        <v>0</v>
      </c>
      <c r="Y36" s="116">
        <v>0</v>
      </c>
      <c r="Z36" s="116">
        <f>P36+Y36</f>
        <v>0</v>
      </c>
      <c r="AA36" s="116">
        <f>Y36-U36</f>
        <v>0</v>
      </c>
      <c r="AB36" s="149">
        <f>Z36-V36</f>
        <v>0</v>
      </c>
      <c r="AC36" s="116"/>
      <c r="AD36" s="116">
        <f>H36+AC36</f>
        <v>0</v>
      </c>
      <c r="AE36" s="149">
        <f>AC36-Y36</f>
        <v>0</v>
      </c>
      <c r="AF36" s="116">
        <f>AD36-Z36</f>
        <v>0</v>
      </c>
    </row>
    <row r="37" spans="1:32" s="81" customFormat="1" x14ac:dyDescent="0.2">
      <c r="A37" s="13" t="s">
        <v>49</v>
      </c>
      <c r="B37" s="13"/>
      <c r="C37" s="13"/>
      <c r="D37" s="13"/>
      <c r="E37" s="13"/>
      <c r="F37" s="14">
        <f>SUM(F36:F36)</f>
        <v>0</v>
      </c>
      <c r="G37" s="14">
        <f>SUM(G36:G36)</f>
        <v>0</v>
      </c>
      <c r="H37" s="71">
        <f>SUM(H36)</f>
        <v>0</v>
      </c>
      <c r="I37" s="14">
        <f>SUM(I36)</f>
        <v>0</v>
      </c>
      <c r="J37" s="71">
        <f t="shared" ref="J37" si="49">I37+H37</f>
        <v>0</v>
      </c>
      <c r="K37" s="14">
        <f>SUM(K36:K36)</f>
        <v>0</v>
      </c>
      <c r="L37" s="14">
        <f>SUM(L36)</f>
        <v>0</v>
      </c>
      <c r="M37" s="14">
        <f>SUM(M36)</f>
        <v>0</v>
      </c>
      <c r="N37" s="71">
        <f t="shared" ref="N37" si="50">M37+L37</f>
        <v>0</v>
      </c>
      <c r="O37" s="14">
        <f>SUM(O36:O36)</f>
        <v>0</v>
      </c>
      <c r="P37" s="150">
        <f t="shared" ref="P37:X37" si="51">SUM(P36)</f>
        <v>0</v>
      </c>
      <c r="Q37" s="14">
        <f t="shared" si="51"/>
        <v>0</v>
      </c>
      <c r="R37" s="14">
        <f t="shared" si="51"/>
        <v>0</v>
      </c>
      <c r="S37" s="14">
        <f t="shared" si="51"/>
        <v>0</v>
      </c>
      <c r="T37" s="14">
        <f t="shared" si="51"/>
        <v>0</v>
      </c>
      <c r="U37" s="14">
        <f t="shared" si="51"/>
        <v>0</v>
      </c>
      <c r="V37" s="14">
        <f t="shared" si="51"/>
        <v>0</v>
      </c>
      <c r="W37" s="14">
        <f t="shared" si="51"/>
        <v>0</v>
      </c>
      <c r="X37" s="14">
        <f t="shared" si="51"/>
        <v>0</v>
      </c>
      <c r="Y37" s="14">
        <f t="shared" ref="Y37:AB37" si="52">SUM(Y36)</f>
        <v>0</v>
      </c>
      <c r="Z37" s="14">
        <f t="shared" si="52"/>
        <v>0</v>
      </c>
      <c r="AA37" s="14">
        <f t="shared" si="52"/>
        <v>0</v>
      </c>
      <c r="AB37" s="150">
        <f t="shared" si="52"/>
        <v>0</v>
      </c>
      <c r="AC37" s="14">
        <f>SUM(AC36)</f>
        <v>0</v>
      </c>
      <c r="AD37" s="14">
        <f>SUM(AD36)</f>
        <v>0</v>
      </c>
      <c r="AE37" s="150">
        <f>SUM(AE36)</f>
        <v>0</v>
      </c>
      <c r="AF37" s="14">
        <f>SUM(AF36)</f>
        <v>0</v>
      </c>
    </row>
    <row r="38" spans="1:32" ht="18" customHeight="1" x14ac:dyDescent="0.2">
      <c r="A38" s="235" t="s">
        <v>45</v>
      </c>
      <c r="B38" s="236"/>
      <c r="C38" s="7"/>
      <c r="D38" s="7"/>
      <c r="E38" s="7"/>
      <c r="F38" s="7"/>
      <c r="G38" s="7"/>
      <c r="H38" s="7"/>
      <c r="I38" s="7"/>
      <c r="J38" s="7"/>
      <c r="K38" s="7"/>
      <c r="L38" s="7"/>
      <c r="M38" s="7"/>
      <c r="N38" s="7"/>
      <c r="O38" s="7"/>
      <c r="P38" s="152"/>
      <c r="Q38" s="7"/>
      <c r="R38" s="7"/>
      <c r="S38" s="7"/>
      <c r="T38" s="7"/>
      <c r="U38" s="7"/>
      <c r="V38" s="7"/>
      <c r="W38" s="7"/>
      <c r="X38" s="7"/>
      <c r="Y38" s="7"/>
      <c r="Z38" s="7"/>
      <c r="AA38" s="7"/>
      <c r="AB38" s="152"/>
      <c r="AC38" s="7"/>
      <c r="AD38" s="7"/>
      <c r="AE38" s="152"/>
      <c r="AF38" s="7"/>
    </row>
    <row r="39" spans="1:32"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45">
        <f>K39+L39</f>
        <v>0</v>
      </c>
      <c r="Q39" s="9">
        <v>0</v>
      </c>
      <c r="R39" s="9">
        <f>H39+Q39</f>
        <v>0</v>
      </c>
      <c r="S39" s="9">
        <f>Q39-M39</f>
        <v>0</v>
      </c>
      <c r="T39" s="9">
        <f>R39-N39</f>
        <v>0</v>
      </c>
      <c r="U39" s="9">
        <v>0</v>
      </c>
      <c r="V39" s="9">
        <f>L39+U39</f>
        <v>0</v>
      </c>
      <c r="W39" s="9">
        <f>U39-Q39</f>
        <v>0</v>
      </c>
      <c r="X39" s="9">
        <f>V39-R39</f>
        <v>0</v>
      </c>
      <c r="Y39" s="9">
        <v>0</v>
      </c>
      <c r="Z39" s="9">
        <f>P39+Y39</f>
        <v>0</v>
      </c>
      <c r="AA39" s="9">
        <f>Y39-U39</f>
        <v>0</v>
      </c>
      <c r="AB39" s="45">
        <f>Z39-V39</f>
        <v>0</v>
      </c>
      <c r="AC39" s="9">
        <v>0</v>
      </c>
      <c r="AD39" s="9">
        <f>H39+AC39</f>
        <v>0</v>
      </c>
      <c r="AE39" s="45">
        <f>AC39-Y39</f>
        <v>0</v>
      </c>
      <c r="AF39" s="9">
        <f>AD39-Z39</f>
        <v>0</v>
      </c>
    </row>
    <row r="40" spans="1:32"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45">
        <f>K40+L40</f>
        <v>0</v>
      </c>
      <c r="Q40" s="9">
        <v>0</v>
      </c>
      <c r="R40" s="9">
        <f>H40+Q40</f>
        <v>0</v>
      </c>
      <c r="S40" s="9">
        <f>Q40-M40</f>
        <v>0</v>
      </c>
      <c r="T40" s="9">
        <f>R40-N40</f>
        <v>0</v>
      </c>
      <c r="U40" s="9">
        <v>0</v>
      </c>
      <c r="V40" s="9">
        <f>L40+U40</f>
        <v>0</v>
      </c>
      <c r="W40" s="9">
        <f>U40-Q40</f>
        <v>0</v>
      </c>
      <c r="X40" s="9">
        <f>V40-R40</f>
        <v>0</v>
      </c>
      <c r="Y40" s="9">
        <v>0</v>
      </c>
      <c r="Z40" s="9">
        <f>P40+Y40</f>
        <v>0</v>
      </c>
      <c r="AA40" s="9">
        <f>Y40-U40</f>
        <v>0</v>
      </c>
      <c r="AB40" s="45">
        <f>Z40-V40</f>
        <v>0</v>
      </c>
      <c r="AC40" s="9">
        <v>0</v>
      </c>
      <c r="AD40" s="9">
        <f>H40+AC40</f>
        <v>0</v>
      </c>
      <c r="AE40" s="45">
        <f>AC40-Y40</f>
        <v>0</v>
      </c>
      <c r="AF40" s="9">
        <f>AD40-Z40</f>
        <v>0</v>
      </c>
    </row>
    <row r="41" spans="1:32" s="81" customFormat="1" x14ac:dyDescent="0.2">
      <c r="A41" s="18" t="s">
        <v>44</v>
      </c>
      <c r="B41" s="19"/>
      <c r="C41" s="19"/>
      <c r="D41" s="19"/>
      <c r="E41" s="18"/>
      <c r="F41" s="20">
        <f t="shared" ref="F41:G41" si="53">SUM(F39:F40)</f>
        <v>0</v>
      </c>
      <c r="G41" s="20">
        <f t="shared" si="53"/>
        <v>0</v>
      </c>
      <c r="H41" s="72">
        <f>SUM(H39:H40)</f>
        <v>0</v>
      </c>
      <c r="I41" s="113">
        <f>SUM(I39:I40)</f>
        <v>0</v>
      </c>
      <c r="J41" s="72">
        <f>F41+I41</f>
        <v>0</v>
      </c>
      <c r="K41" s="20">
        <f>F41+I41</f>
        <v>0</v>
      </c>
      <c r="L41" s="20">
        <f t="shared" ref="L41" si="54">SUM(L39:L40)</f>
        <v>0</v>
      </c>
      <c r="M41" s="113">
        <f>SUM(M39:M40)</f>
        <v>0</v>
      </c>
      <c r="N41" s="72">
        <f>J41+M41</f>
        <v>0</v>
      </c>
      <c r="O41" s="20">
        <f>J41+M41</f>
        <v>0</v>
      </c>
      <c r="P41" s="113">
        <f t="shared" ref="P41:AB41" si="55">SUM(P39:P40)</f>
        <v>0</v>
      </c>
      <c r="Q41" s="20">
        <f t="shared" si="55"/>
        <v>0</v>
      </c>
      <c r="R41" s="20">
        <f t="shared" si="55"/>
        <v>0</v>
      </c>
      <c r="S41" s="20">
        <f t="shared" si="55"/>
        <v>0</v>
      </c>
      <c r="T41" s="20">
        <f t="shared" si="55"/>
        <v>0</v>
      </c>
      <c r="U41" s="20">
        <f t="shared" si="55"/>
        <v>0</v>
      </c>
      <c r="V41" s="20">
        <f t="shared" si="55"/>
        <v>0</v>
      </c>
      <c r="W41" s="20">
        <f t="shared" si="55"/>
        <v>0</v>
      </c>
      <c r="X41" s="20">
        <f t="shared" si="55"/>
        <v>0</v>
      </c>
      <c r="Y41" s="20">
        <f t="shared" si="55"/>
        <v>0</v>
      </c>
      <c r="Z41" s="20">
        <f t="shared" si="55"/>
        <v>0</v>
      </c>
      <c r="AA41" s="20">
        <f t="shared" si="55"/>
        <v>0</v>
      </c>
      <c r="AB41" s="113">
        <f t="shared" si="55"/>
        <v>0</v>
      </c>
      <c r="AC41" s="20">
        <f>SUM(AC39:AC40)</f>
        <v>0</v>
      </c>
      <c r="AD41" s="20">
        <f>SUM(AD39:AD40)</f>
        <v>0</v>
      </c>
      <c r="AE41" s="113">
        <f>SUM(AE39:AE40)</f>
        <v>0</v>
      </c>
      <c r="AF41" s="20">
        <f>SUM(AF39:AF40)</f>
        <v>0</v>
      </c>
    </row>
    <row r="42" spans="1:32" s="81" customFormat="1" ht="18.75" customHeight="1" x14ac:dyDescent="0.2">
      <c r="A42" s="235" t="s">
        <v>93</v>
      </c>
      <c r="B42" s="236"/>
      <c r="C42" s="21"/>
      <c r="D42" s="21"/>
      <c r="E42" s="22"/>
      <c r="F42" s="23"/>
      <c r="G42" s="23"/>
      <c r="H42" s="23"/>
      <c r="I42" s="23"/>
      <c r="J42" s="23"/>
      <c r="K42" s="23"/>
      <c r="L42" s="23"/>
      <c r="M42" s="23"/>
      <c r="N42" s="23"/>
      <c r="O42" s="23"/>
      <c r="P42" s="198"/>
      <c r="Q42" s="23"/>
      <c r="R42" s="23"/>
      <c r="S42" s="23"/>
      <c r="T42" s="23"/>
      <c r="U42" s="23"/>
      <c r="V42" s="23"/>
      <c r="W42" s="23"/>
      <c r="X42" s="23"/>
      <c r="Y42" s="23"/>
      <c r="Z42" s="23"/>
      <c r="AA42" s="23"/>
      <c r="AB42" s="198"/>
      <c r="AC42" s="23"/>
      <c r="AD42" s="23"/>
      <c r="AE42" s="198"/>
      <c r="AF42" s="23"/>
    </row>
    <row r="43" spans="1:32"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45">
        <f>N43-L43</f>
        <v>0</v>
      </c>
      <c r="Q43" s="9">
        <v>200000</v>
      </c>
      <c r="R43" s="9">
        <f>H43+Q43</f>
        <v>200000</v>
      </c>
      <c r="S43" s="9">
        <f>Q43-M43</f>
        <v>0</v>
      </c>
      <c r="T43" s="9">
        <f>R43-N43</f>
        <v>0</v>
      </c>
      <c r="U43" s="9">
        <v>200000</v>
      </c>
      <c r="V43" s="9">
        <f>H43+U43</f>
        <v>200000</v>
      </c>
      <c r="W43" s="9">
        <f>U43-Q43</f>
        <v>0</v>
      </c>
      <c r="X43" s="9">
        <f>V43-R43</f>
        <v>0</v>
      </c>
      <c r="Y43" s="9">
        <v>200000</v>
      </c>
      <c r="Z43" s="9">
        <f t="shared" ref="Z43" si="56">H43+Y43</f>
        <v>200000</v>
      </c>
      <c r="AA43" s="9">
        <f t="shared" ref="AA43:AB43" si="57">Y43-U43</f>
        <v>0</v>
      </c>
      <c r="AB43" s="45">
        <f t="shared" si="57"/>
        <v>0</v>
      </c>
      <c r="AC43" s="9">
        <v>200000</v>
      </c>
      <c r="AD43" s="9">
        <f>H43+AC43</f>
        <v>200000</v>
      </c>
      <c r="AE43" s="45">
        <f>AC43-Y43</f>
        <v>0</v>
      </c>
      <c r="AF43" s="9">
        <f>AD43-Z43</f>
        <v>0</v>
      </c>
    </row>
    <row r="44" spans="1:32" s="81" customFormat="1" x14ac:dyDescent="0.2">
      <c r="A44" s="251" t="s">
        <v>96</v>
      </c>
      <c r="B44" s="252"/>
      <c r="C44" s="24"/>
      <c r="D44" s="24"/>
      <c r="E44" s="25"/>
      <c r="F44" s="26">
        <f>SUM(F43)</f>
        <v>200000</v>
      </c>
      <c r="G44" s="26">
        <f t="shared" ref="G44" si="58">SUM(G43)</f>
        <v>200000</v>
      </c>
      <c r="H44" s="26">
        <f>SUM(H43)</f>
        <v>0</v>
      </c>
      <c r="I44" s="26">
        <f>SUM(I43)</f>
        <v>0</v>
      </c>
      <c r="J44" s="26">
        <f>I44+H44</f>
        <v>0</v>
      </c>
      <c r="K44" s="26">
        <f>SUM(K43)</f>
        <v>200000</v>
      </c>
      <c r="L44" s="26">
        <f t="shared" ref="L44" si="59">SUM(L43)</f>
        <v>200000</v>
      </c>
      <c r="M44" s="26">
        <f>SUM(M43)</f>
        <v>200000</v>
      </c>
      <c r="N44" s="26">
        <f>H44+M44</f>
        <v>200000</v>
      </c>
      <c r="O44" s="26">
        <f>SUM(O43)</f>
        <v>0</v>
      </c>
      <c r="P44" s="153">
        <f t="shared" ref="P44" si="60">SUM(P43)</f>
        <v>0</v>
      </c>
      <c r="Q44" s="153">
        <v>200000</v>
      </c>
      <c r="R44" s="153">
        <f>H44+Q44</f>
        <v>200000</v>
      </c>
      <c r="S44" s="153">
        <f>SUM(S43)</f>
        <v>0</v>
      </c>
      <c r="T44" s="26">
        <f>SUM(T43)</f>
        <v>0</v>
      </c>
      <c r="U44" s="153">
        <f>SUM(U43)</f>
        <v>200000</v>
      </c>
      <c r="V44" s="153">
        <f>H44+U44</f>
        <v>200000</v>
      </c>
      <c r="W44" s="153">
        <f t="shared" ref="W44:AB44" si="61">SUM(W43)</f>
        <v>0</v>
      </c>
      <c r="X44" s="26">
        <f t="shared" si="61"/>
        <v>0</v>
      </c>
      <c r="Y44" s="153">
        <f t="shared" si="61"/>
        <v>200000</v>
      </c>
      <c r="Z44" s="153">
        <f t="shared" si="61"/>
        <v>200000</v>
      </c>
      <c r="AA44" s="153">
        <f t="shared" si="61"/>
        <v>0</v>
      </c>
      <c r="AB44" s="153">
        <f t="shared" si="61"/>
        <v>0</v>
      </c>
      <c r="AC44" s="153">
        <f>SUM(AC43)</f>
        <v>200000</v>
      </c>
      <c r="AD44" s="153">
        <f>SUM(AD43)</f>
        <v>200000</v>
      </c>
      <c r="AE44" s="153">
        <f>SUM(AE43)</f>
        <v>0</v>
      </c>
      <c r="AF44" s="26">
        <f>SUM(AF43)</f>
        <v>0</v>
      </c>
    </row>
    <row r="45" spans="1:32" s="81" customFormat="1" x14ac:dyDescent="0.2">
      <c r="A45" s="235" t="s">
        <v>89</v>
      </c>
      <c r="B45" s="236"/>
      <c r="C45" s="21"/>
      <c r="D45" s="21"/>
      <c r="E45" s="7"/>
      <c r="F45" s="23"/>
      <c r="G45" s="23"/>
      <c r="H45" s="23"/>
      <c r="I45" s="23"/>
      <c r="J45" s="23"/>
      <c r="K45" s="23"/>
      <c r="L45" s="23"/>
      <c r="M45" s="23"/>
      <c r="N45" s="23"/>
      <c r="O45" s="23"/>
      <c r="P45" s="198"/>
      <c r="Q45" s="23"/>
      <c r="R45" s="23"/>
      <c r="S45" s="23"/>
      <c r="T45" s="23"/>
      <c r="U45" s="23"/>
      <c r="V45" s="23"/>
      <c r="W45" s="23"/>
      <c r="X45" s="23"/>
      <c r="Y45" s="23"/>
      <c r="Z45" s="23"/>
      <c r="AA45" s="23"/>
      <c r="AB45" s="198"/>
      <c r="AC45" s="23"/>
      <c r="AD45" s="23"/>
      <c r="AE45" s="198"/>
      <c r="AF45" s="23"/>
    </row>
    <row r="46" spans="1:32"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45">
        <f>N46-L46</f>
        <v>0</v>
      </c>
      <c r="Q46" s="9">
        <v>1800000</v>
      </c>
      <c r="R46" s="9">
        <f>H46+Q46</f>
        <v>1805952</v>
      </c>
      <c r="S46" s="9">
        <f>Q46-M46</f>
        <v>0</v>
      </c>
      <c r="T46" s="9">
        <f>R46-N46</f>
        <v>0</v>
      </c>
      <c r="U46" s="9">
        <v>1800000</v>
      </c>
      <c r="V46" s="9">
        <f>H46+U46</f>
        <v>1805952</v>
      </c>
      <c r="W46" s="9">
        <f>U46-Q46</f>
        <v>0</v>
      </c>
      <c r="X46" s="9">
        <f>V46-R46</f>
        <v>0</v>
      </c>
      <c r="Y46" s="9">
        <v>1800000</v>
      </c>
      <c r="Z46" s="9">
        <f>H46+Y46</f>
        <v>1805952</v>
      </c>
      <c r="AA46" s="9">
        <f t="shared" ref="AA46:AB46" si="62">Y46-U46</f>
        <v>0</v>
      </c>
      <c r="AB46" s="45">
        <f t="shared" si="62"/>
        <v>0</v>
      </c>
      <c r="AC46" s="9">
        <v>1800000</v>
      </c>
      <c r="AD46" s="9">
        <f>H46+AC46</f>
        <v>1805952</v>
      </c>
      <c r="AE46" s="45">
        <f>AC46-Y46</f>
        <v>0</v>
      </c>
      <c r="AF46" s="9">
        <f>AD46-Z46</f>
        <v>0</v>
      </c>
    </row>
    <row r="47" spans="1:32" s="81" customFormat="1" x14ac:dyDescent="0.2">
      <c r="A47" s="253" t="s">
        <v>92</v>
      </c>
      <c r="B47" s="254"/>
      <c r="C47" s="27"/>
      <c r="D47" s="27"/>
      <c r="E47" s="28"/>
      <c r="F47" s="29">
        <f>SUM(F46)</f>
        <v>1800000</v>
      </c>
      <c r="G47" s="29">
        <f t="shared" ref="G47" si="63">SUM(G46)</f>
        <v>1800000</v>
      </c>
      <c r="H47" s="29">
        <f>SUM(H46)</f>
        <v>5952</v>
      </c>
      <c r="I47" s="29">
        <f>SUM(I46)</f>
        <v>0</v>
      </c>
      <c r="J47" s="73">
        <f>I47+H47</f>
        <v>5952</v>
      </c>
      <c r="K47" s="29">
        <f>SUM(K46)</f>
        <v>1800000</v>
      </c>
      <c r="L47" s="29">
        <f t="shared" ref="L47" si="64">SUM(L46)</f>
        <v>1805952</v>
      </c>
      <c r="M47" s="29">
        <f>SUM(M46)</f>
        <v>1800000</v>
      </c>
      <c r="N47" s="29">
        <f>H47+M47</f>
        <v>1805952</v>
      </c>
      <c r="O47" s="29">
        <f>SUM(O46)</f>
        <v>0</v>
      </c>
      <c r="P47" s="154">
        <f t="shared" ref="P47:Y47" si="65">SUM(P46)</f>
        <v>0</v>
      </c>
      <c r="Q47" s="29">
        <f t="shared" si="65"/>
        <v>1800000</v>
      </c>
      <c r="R47" s="29">
        <f t="shared" si="65"/>
        <v>1805952</v>
      </c>
      <c r="S47" s="29">
        <f t="shared" si="65"/>
        <v>0</v>
      </c>
      <c r="T47" s="29">
        <f t="shared" si="65"/>
        <v>0</v>
      </c>
      <c r="U47" s="29">
        <f t="shared" si="65"/>
        <v>1800000</v>
      </c>
      <c r="V47" s="29">
        <f>SUM(V46)</f>
        <v>1805952</v>
      </c>
      <c r="W47" s="29">
        <f t="shared" si="65"/>
        <v>0</v>
      </c>
      <c r="X47" s="29">
        <f t="shared" si="65"/>
        <v>0</v>
      </c>
      <c r="Y47" s="29">
        <f t="shared" si="65"/>
        <v>1800000</v>
      </c>
      <c r="Z47" s="29">
        <f>SUM(Z46)</f>
        <v>1805952</v>
      </c>
      <c r="AA47" s="29">
        <f t="shared" ref="AA47:AB47" si="66">SUM(AA46)</f>
        <v>0</v>
      </c>
      <c r="AB47" s="154">
        <f t="shared" si="66"/>
        <v>0</v>
      </c>
      <c r="AC47" s="29">
        <f>SUM(AC46)</f>
        <v>1800000</v>
      </c>
      <c r="AD47" s="29">
        <f>SUM(AD46)</f>
        <v>1805952</v>
      </c>
      <c r="AE47" s="154">
        <f>SUM(AE46)</f>
        <v>0</v>
      </c>
      <c r="AF47" s="29">
        <f>SUM(AF46)</f>
        <v>0</v>
      </c>
    </row>
    <row r="48" spans="1:32" s="81" customFormat="1" ht="18.75" customHeight="1" x14ac:dyDescent="0.2">
      <c r="A48" s="235" t="s">
        <v>87</v>
      </c>
      <c r="B48" s="236"/>
      <c r="C48" s="21"/>
      <c r="D48" s="21"/>
      <c r="E48" s="22"/>
      <c r="F48" s="229"/>
      <c r="G48" s="230"/>
      <c r="H48" s="198"/>
      <c r="I48" s="23"/>
      <c r="J48" s="9"/>
      <c r="K48" s="9"/>
      <c r="L48" s="9"/>
      <c r="M48" s="23"/>
      <c r="N48" s="9"/>
      <c r="O48" s="9"/>
      <c r="P48" s="45"/>
      <c r="Q48" s="9"/>
      <c r="R48" s="9"/>
      <c r="S48" s="9"/>
      <c r="T48" s="9"/>
      <c r="U48" s="9"/>
      <c r="V48" s="9"/>
      <c r="W48" s="9"/>
      <c r="X48" s="9"/>
      <c r="Y48" s="9"/>
      <c r="Z48" s="9"/>
      <c r="AA48" s="9"/>
      <c r="AB48" s="45"/>
      <c r="AC48" s="9"/>
      <c r="AD48" s="9"/>
      <c r="AE48" s="45"/>
      <c r="AF48" s="9"/>
    </row>
    <row r="49" spans="1:32" s="80" customFormat="1" x14ac:dyDescent="0.2">
      <c r="A49" s="209" t="s">
        <v>41</v>
      </c>
      <c r="B49" s="209" t="s">
        <v>42</v>
      </c>
      <c r="C49" s="210">
        <v>5002952</v>
      </c>
      <c r="D49" s="210"/>
      <c r="E49" s="115" t="s">
        <v>122</v>
      </c>
      <c r="F49" s="116">
        <v>0</v>
      </c>
      <c r="G49" s="116">
        <f>F49</f>
        <v>0</v>
      </c>
      <c r="H49" s="116">
        <v>0</v>
      </c>
      <c r="I49" s="116">
        <v>0</v>
      </c>
      <c r="J49" s="116">
        <v>0</v>
      </c>
      <c r="K49" s="116">
        <v>0</v>
      </c>
      <c r="L49" s="116">
        <v>0</v>
      </c>
      <c r="M49" s="116">
        <v>0</v>
      </c>
      <c r="N49" s="116">
        <v>0</v>
      </c>
      <c r="O49" s="116">
        <f>J49+M49</f>
        <v>0</v>
      </c>
      <c r="P49" s="149">
        <f>K49+L49</f>
        <v>0</v>
      </c>
      <c r="Q49" s="116">
        <v>0</v>
      </c>
      <c r="R49" s="116">
        <f>H49+Q49</f>
        <v>0</v>
      </c>
      <c r="S49" s="116">
        <f>Q49-M49</f>
        <v>0</v>
      </c>
      <c r="T49" s="116">
        <f>R49-N49</f>
        <v>0</v>
      </c>
      <c r="U49" s="116">
        <v>0</v>
      </c>
      <c r="V49" s="116">
        <f>L49+U49</f>
        <v>0</v>
      </c>
      <c r="W49" s="116">
        <f>U49-Q49</f>
        <v>0</v>
      </c>
      <c r="X49" s="116">
        <f>V49-R49</f>
        <v>0</v>
      </c>
      <c r="Y49" s="116">
        <v>0</v>
      </c>
      <c r="Z49" s="116">
        <f>P49+Y49</f>
        <v>0</v>
      </c>
      <c r="AA49" s="116">
        <f>Y49-U49</f>
        <v>0</v>
      </c>
      <c r="AB49" s="149">
        <f>Z49-V49</f>
        <v>0</v>
      </c>
      <c r="AC49" s="116"/>
      <c r="AD49" s="116">
        <f>H49+AC49</f>
        <v>0</v>
      </c>
      <c r="AE49" s="149">
        <f>AC49-Y49</f>
        <v>0</v>
      </c>
      <c r="AF49" s="116">
        <f>AD49-Z49</f>
        <v>0</v>
      </c>
    </row>
    <row r="50" spans="1:32" s="80" customFormat="1" ht="36" x14ac:dyDescent="0.2">
      <c r="A50" s="30" t="s">
        <v>0</v>
      </c>
      <c r="B50" s="31" t="s">
        <v>50</v>
      </c>
      <c r="C50" s="212" t="s">
        <v>303</v>
      </c>
      <c r="D50" s="31"/>
      <c r="E50" s="7" t="s">
        <v>123</v>
      </c>
      <c r="F50" s="9">
        <v>27514</v>
      </c>
      <c r="G50" s="9">
        <f t="shared" ref="G50:G52" si="67">F50</f>
        <v>27514</v>
      </c>
      <c r="H50" s="9">
        <v>0</v>
      </c>
      <c r="I50" s="9"/>
      <c r="J50" s="9">
        <f t="shared" ref="J50:J53" si="68">I50+H50</f>
        <v>0</v>
      </c>
      <c r="K50" s="9">
        <f t="shared" ref="K50:K53" si="69">F50+I50</f>
        <v>27514</v>
      </c>
      <c r="L50" s="9">
        <f t="shared" ref="L50:L53" si="70">G50+H50</f>
        <v>27514</v>
      </c>
      <c r="M50" s="9">
        <v>53562.86</v>
      </c>
      <c r="N50" s="9">
        <f>H50+M50</f>
        <v>53562.86</v>
      </c>
      <c r="O50" s="9">
        <f>M50-K50</f>
        <v>26048.86</v>
      </c>
      <c r="P50" s="45">
        <f>N50-L50</f>
        <v>26048.86</v>
      </c>
      <c r="Q50" s="9">
        <v>53562.86</v>
      </c>
      <c r="R50" s="9">
        <f t="shared" ref="R50:R53" si="71">H50+Q50</f>
        <v>53562.86</v>
      </c>
      <c r="S50" s="9">
        <f t="shared" ref="S50:T54" si="72">Q50-M50</f>
        <v>0</v>
      </c>
      <c r="T50" s="9">
        <f t="shared" si="72"/>
        <v>0</v>
      </c>
      <c r="U50" s="9">
        <v>53562.86</v>
      </c>
      <c r="V50" s="9">
        <f>H50+U50</f>
        <v>53562.86</v>
      </c>
      <c r="W50" s="9">
        <f t="shared" ref="W50:X54" si="73">U50-Q50</f>
        <v>0</v>
      </c>
      <c r="X50" s="9">
        <f t="shared" si="73"/>
        <v>0</v>
      </c>
      <c r="Y50" s="9">
        <v>53562.86</v>
      </c>
      <c r="Z50" s="9">
        <f t="shared" ref="Z50:Z53" si="74">H50+Y50</f>
        <v>53562.86</v>
      </c>
      <c r="AA50" s="9">
        <f t="shared" ref="AA50:AB54" si="75">Y50-U50</f>
        <v>0</v>
      </c>
      <c r="AB50" s="45">
        <f t="shared" si="75"/>
        <v>0</v>
      </c>
      <c r="AC50" s="9">
        <v>53562.86</v>
      </c>
      <c r="AD50" s="9">
        <f t="shared" ref="AD50:AD53" si="76">H50+AC50</f>
        <v>53562.86</v>
      </c>
      <c r="AE50" s="45">
        <f t="shared" ref="AE50:AE53" si="77">AC50-Y50</f>
        <v>0</v>
      </c>
      <c r="AF50" s="9">
        <f>AD50-Z50</f>
        <v>0</v>
      </c>
    </row>
    <row r="51" spans="1:32" s="80" customFormat="1" ht="24" x14ac:dyDescent="0.2">
      <c r="A51" s="30" t="s">
        <v>82</v>
      </c>
      <c r="B51" s="31" t="s">
        <v>83</v>
      </c>
      <c r="C51" s="32">
        <v>5053859</v>
      </c>
      <c r="D51" s="32"/>
      <c r="E51" s="7" t="s">
        <v>124</v>
      </c>
      <c r="F51" s="9">
        <v>4300000</v>
      </c>
      <c r="G51" s="9">
        <f t="shared" si="67"/>
        <v>4300000</v>
      </c>
      <c r="H51" s="9">
        <v>62604.53</v>
      </c>
      <c r="I51" s="9"/>
      <c r="J51" s="9">
        <f t="shared" si="68"/>
        <v>62604.53</v>
      </c>
      <c r="K51" s="9">
        <f t="shared" si="69"/>
        <v>4300000</v>
      </c>
      <c r="L51" s="9">
        <f t="shared" si="70"/>
        <v>4362604.53</v>
      </c>
      <c r="M51" s="9">
        <v>1284769.1399999999</v>
      </c>
      <c r="N51" s="9">
        <f t="shared" ref="N51:N53" si="78">H51+M51</f>
        <v>1347373.67</v>
      </c>
      <c r="O51" s="9">
        <f t="shared" ref="O51:P53" si="79">M51-K51</f>
        <v>-3015230.8600000003</v>
      </c>
      <c r="P51" s="45">
        <f t="shared" si="79"/>
        <v>-3015230.8600000003</v>
      </c>
      <c r="Q51" s="9">
        <v>1284769.1399999999</v>
      </c>
      <c r="R51" s="9">
        <f t="shared" si="71"/>
        <v>1347373.67</v>
      </c>
      <c r="S51" s="9">
        <f t="shared" si="72"/>
        <v>0</v>
      </c>
      <c r="T51" s="9">
        <f t="shared" si="72"/>
        <v>0</v>
      </c>
      <c r="U51" s="9">
        <v>1284769.1399999999</v>
      </c>
      <c r="V51" s="9">
        <f t="shared" ref="V51:V53" si="80">H51+U51</f>
        <v>1347373.67</v>
      </c>
      <c r="W51" s="9">
        <f t="shared" si="73"/>
        <v>0</v>
      </c>
      <c r="X51" s="9">
        <f t="shared" si="73"/>
        <v>0</v>
      </c>
      <c r="Y51" s="9">
        <v>1284769.1399999999</v>
      </c>
      <c r="Z51" s="9">
        <f t="shared" si="74"/>
        <v>1347373.67</v>
      </c>
      <c r="AA51" s="9">
        <f t="shared" si="75"/>
        <v>0</v>
      </c>
      <c r="AB51" s="45">
        <f t="shared" si="75"/>
        <v>0</v>
      </c>
      <c r="AC51" s="9">
        <v>1284769.1399999999</v>
      </c>
      <c r="AD51" s="9">
        <f t="shared" si="76"/>
        <v>1347373.67</v>
      </c>
      <c r="AE51" s="45">
        <f t="shared" si="77"/>
        <v>0</v>
      </c>
      <c r="AF51" s="9">
        <f t="shared" ref="AF51:AF53" si="81">AD51-Z51</f>
        <v>0</v>
      </c>
    </row>
    <row r="52" spans="1:32" s="80" customFormat="1" ht="24" x14ac:dyDescent="0.2">
      <c r="A52" s="30" t="s">
        <v>138</v>
      </c>
      <c r="B52" s="31" t="s">
        <v>139</v>
      </c>
      <c r="C52" s="32">
        <v>5060285</v>
      </c>
      <c r="D52" s="31"/>
      <c r="E52" s="7" t="s">
        <v>140</v>
      </c>
      <c r="F52" s="9">
        <v>598996.9</v>
      </c>
      <c r="G52" s="9">
        <f t="shared" si="67"/>
        <v>598996.9</v>
      </c>
      <c r="H52" s="9">
        <v>0</v>
      </c>
      <c r="I52" s="9"/>
      <c r="J52" s="9">
        <f t="shared" si="68"/>
        <v>0</v>
      </c>
      <c r="K52" s="9">
        <f t="shared" si="69"/>
        <v>598996.9</v>
      </c>
      <c r="L52" s="9">
        <f t="shared" si="70"/>
        <v>598996.9</v>
      </c>
      <c r="M52" s="9">
        <v>1353638.49</v>
      </c>
      <c r="N52" s="9">
        <f t="shared" si="78"/>
        <v>1353638.49</v>
      </c>
      <c r="O52" s="9">
        <f t="shared" si="79"/>
        <v>754641.59</v>
      </c>
      <c r="P52" s="45">
        <f t="shared" si="79"/>
        <v>754641.59</v>
      </c>
      <c r="Q52" s="9">
        <v>1353638.49</v>
      </c>
      <c r="R52" s="9">
        <f t="shared" si="71"/>
        <v>1353638.49</v>
      </c>
      <c r="S52" s="9">
        <f t="shared" si="72"/>
        <v>0</v>
      </c>
      <c r="T52" s="9">
        <f t="shared" si="72"/>
        <v>0</v>
      </c>
      <c r="U52" s="9">
        <v>1353638.49</v>
      </c>
      <c r="V52" s="9">
        <f t="shared" si="80"/>
        <v>1353638.49</v>
      </c>
      <c r="W52" s="9">
        <f t="shared" si="73"/>
        <v>0</v>
      </c>
      <c r="X52" s="9">
        <f t="shared" si="73"/>
        <v>0</v>
      </c>
      <c r="Y52" s="9">
        <v>1353638.49</v>
      </c>
      <c r="Z52" s="9">
        <f t="shared" si="74"/>
        <v>1353638.49</v>
      </c>
      <c r="AA52" s="9">
        <f t="shared" si="75"/>
        <v>0</v>
      </c>
      <c r="AB52" s="45">
        <f t="shared" si="75"/>
        <v>0</v>
      </c>
      <c r="AC52" s="9">
        <v>1353638.49</v>
      </c>
      <c r="AD52" s="9">
        <f t="shared" si="76"/>
        <v>1353638.49</v>
      </c>
      <c r="AE52" s="45">
        <f t="shared" si="77"/>
        <v>0</v>
      </c>
      <c r="AF52" s="9">
        <f t="shared" si="81"/>
        <v>0</v>
      </c>
    </row>
    <row r="53" spans="1:32" s="80" customFormat="1" ht="24" x14ac:dyDescent="0.2">
      <c r="A53" s="30" t="s">
        <v>192</v>
      </c>
      <c r="B53" s="33" t="s">
        <v>193</v>
      </c>
      <c r="C53" s="31"/>
      <c r="D53" s="31"/>
      <c r="E53" s="7" t="s">
        <v>194</v>
      </c>
      <c r="F53" s="9">
        <v>200000</v>
      </c>
      <c r="G53" s="9">
        <v>200000</v>
      </c>
      <c r="H53" s="9">
        <v>0</v>
      </c>
      <c r="I53" s="9"/>
      <c r="J53" s="9">
        <f t="shared" si="68"/>
        <v>0</v>
      </c>
      <c r="K53" s="9">
        <f t="shared" si="69"/>
        <v>200000</v>
      </c>
      <c r="L53" s="9">
        <f t="shared" si="70"/>
        <v>200000</v>
      </c>
      <c r="M53" s="9">
        <v>200000</v>
      </c>
      <c r="N53" s="9">
        <f t="shared" si="78"/>
        <v>200000</v>
      </c>
      <c r="O53" s="9">
        <f t="shared" si="79"/>
        <v>0</v>
      </c>
      <c r="P53" s="45">
        <f t="shared" si="79"/>
        <v>0</v>
      </c>
      <c r="Q53" s="9">
        <v>200000</v>
      </c>
      <c r="R53" s="9">
        <f t="shared" si="71"/>
        <v>200000</v>
      </c>
      <c r="S53" s="9">
        <f t="shared" si="72"/>
        <v>0</v>
      </c>
      <c r="T53" s="9">
        <f t="shared" si="72"/>
        <v>0</v>
      </c>
      <c r="U53" s="9">
        <v>200000</v>
      </c>
      <c r="V53" s="9">
        <f t="shared" si="80"/>
        <v>200000</v>
      </c>
      <c r="W53" s="9">
        <f t="shared" si="73"/>
        <v>0</v>
      </c>
      <c r="X53" s="9">
        <f t="shared" si="73"/>
        <v>0</v>
      </c>
      <c r="Y53" s="9">
        <v>200000</v>
      </c>
      <c r="Z53" s="9">
        <f t="shared" si="74"/>
        <v>200000</v>
      </c>
      <c r="AA53" s="9">
        <f t="shared" si="75"/>
        <v>0</v>
      </c>
      <c r="AB53" s="45">
        <f t="shared" si="75"/>
        <v>0</v>
      </c>
      <c r="AC53" s="9">
        <v>200000</v>
      </c>
      <c r="AD53" s="9">
        <f t="shared" si="76"/>
        <v>200000</v>
      </c>
      <c r="AE53" s="45">
        <f t="shared" si="77"/>
        <v>0</v>
      </c>
      <c r="AF53" s="9">
        <f t="shared" si="81"/>
        <v>0</v>
      </c>
    </row>
    <row r="54" spans="1:32"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82">SUM(L50:L53)</f>
        <v>5189115.4300000006</v>
      </c>
      <c r="M54" s="36">
        <f>SUM(M50:M53)</f>
        <v>2891970.49</v>
      </c>
      <c r="N54" s="74">
        <f>SUM(N50:N53)</f>
        <v>2954575.02</v>
      </c>
      <c r="O54" s="36">
        <f>SUM(O50:O53)</f>
        <v>-2234540.4100000006</v>
      </c>
      <c r="P54" s="156">
        <f>SUM(P50:P53)</f>
        <v>-2234540.4100000006</v>
      </c>
      <c r="Q54" s="36">
        <f>SUM(Q49:Q53)</f>
        <v>2891970.49</v>
      </c>
      <c r="R54" s="36">
        <f>SUM(R49:R53)</f>
        <v>2954575.02</v>
      </c>
      <c r="S54" s="36">
        <f>SUM(S49:S53)</f>
        <v>0</v>
      </c>
      <c r="T54" s="36">
        <f t="shared" si="72"/>
        <v>0</v>
      </c>
      <c r="U54" s="36">
        <f>SUM(U49:U53)</f>
        <v>2891970.49</v>
      </c>
      <c r="V54" s="36">
        <f>SUM(V49:V53)</f>
        <v>2954575.02</v>
      </c>
      <c r="W54" s="36">
        <f>SUM(W49:W53)</f>
        <v>0</v>
      </c>
      <c r="X54" s="36">
        <f t="shared" si="73"/>
        <v>0</v>
      </c>
      <c r="Y54" s="36">
        <f>SUM(Y49:Y53)</f>
        <v>2891970.49</v>
      </c>
      <c r="Z54" s="36">
        <f>SUM(Z49:Z53)</f>
        <v>2954575.02</v>
      </c>
      <c r="AA54" s="36">
        <f>SUM(AA49:AA53)</f>
        <v>0</v>
      </c>
      <c r="AB54" s="156">
        <f t="shared" si="75"/>
        <v>0</v>
      </c>
      <c r="AC54" s="36">
        <f>SUM(AC49:AC53)</f>
        <v>2891970.49</v>
      </c>
      <c r="AD54" s="36">
        <f>SUM(AD49:AD53)</f>
        <v>2954575.02</v>
      </c>
      <c r="AE54" s="156">
        <f>SUM(AE49:AE53)</f>
        <v>0</v>
      </c>
      <c r="AF54" s="36">
        <f>SUM(AF50:AF53)</f>
        <v>0</v>
      </c>
    </row>
    <row r="55" spans="1:32" s="81" customFormat="1" ht="18.75" customHeight="1" x14ac:dyDescent="0.2">
      <c r="A55" s="235" t="s">
        <v>88</v>
      </c>
      <c r="B55" s="236"/>
      <c r="C55" s="21"/>
      <c r="D55" s="21"/>
      <c r="E55" s="7"/>
      <c r="F55" s="229"/>
      <c r="G55" s="230"/>
      <c r="H55" s="23"/>
      <c r="I55" s="23"/>
      <c r="J55" s="9"/>
      <c r="K55" s="9"/>
      <c r="L55" s="9"/>
      <c r="M55" s="23"/>
      <c r="N55" s="9"/>
      <c r="O55" s="9"/>
      <c r="P55" s="45"/>
      <c r="Q55" s="9"/>
      <c r="R55" s="9"/>
      <c r="S55" s="9"/>
      <c r="T55" s="9"/>
      <c r="U55" s="9"/>
      <c r="V55" s="9"/>
      <c r="W55" s="9"/>
      <c r="X55" s="9"/>
      <c r="Y55" s="9"/>
      <c r="Z55" s="9"/>
      <c r="AA55" s="9"/>
      <c r="AB55" s="45"/>
      <c r="AC55" s="9"/>
      <c r="AD55" s="9"/>
      <c r="AE55" s="45"/>
      <c r="AF55" s="9"/>
    </row>
    <row r="56" spans="1:32" s="81" customFormat="1" ht="18.75" customHeight="1" x14ac:dyDescent="0.2">
      <c r="A56" s="30" t="s">
        <v>53</v>
      </c>
      <c r="B56" s="31" t="s">
        <v>54</v>
      </c>
      <c r="C56" s="31"/>
      <c r="D56" s="31"/>
      <c r="E56" s="6" t="s">
        <v>125</v>
      </c>
      <c r="F56" s="17">
        <v>1900000</v>
      </c>
      <c r="G56" s="9">
        <f t="shared" ref="G56" si="83">F56</f>
        <v>1900000</v>
      </c>
      <c r="H56" s="9">
        <v>0</v>
      </c>
      <c r="I56" s="9"/>
      <c r="J56" s="9">
        <f>I56+H56</f>
        <v>0</v>
      </c>
      <c r="K56" s="17">
        <f>F56+I56</f>
        <v>1900000</v>
      </c>
      <c r="L56" s="9">
        <f>G56+H56</f>
        <v>1900000</v>
      </c>
      <c r="M56" s="9">
        <v>1900000</v>
      </c>
      <c r="N56" s="9">
        <f>M56+H56</f>
        <v>1900000</v>
      </c>
      <c r="O56" s="17">
        <f>M56-K56</f>
        <v>0</v>
      </c>
      <c r="P56" s="45">
        <f>N56-L56</f>
        <v>0</v>
      </c>
      <c r="Q56" s="9">
        <v>1900000</v>
      </c>
      <c r="R56" s="9">
        <f>H56+Q56</f>
        <v>1900000</v>
      </c>
      <c r="S56" s="9">
        <f>Q56-M56</f>
        <v>0</v>
      </c>
      <c r="T56" s="9">
        <f>R56-N56</f>
        <v>0</v>
      </c>
      <c r="U56" s="9">
        <v>1900000</v>
      </c>
      <c r="V56" s="9">
        <f>H56+U56</f>
        <v>1900000</v>
      </c>
      <c r="W56" s="9">
        <f>U56-Q56</f>
        <v>0</v>
      </c>
      <c r="X56" s="9">
        <f>V56-R56</f>
        <v>0</v>
      </c>
      <c r="Y56" s="9">
        <v>1900000</v>
      </c>
      <c r="Z56" s="9">
        <f t="shared" ref="Z56" si="84">H56+Y56</f>
        <v>1900000</v>
      </c>
      <c r="AA56" s="9">
        <f t="shared" ref="AA56:AB56" si="85">Y56-U56</f>
        <v>0</v>
      </c>
      <c r="AB56" s="9">
        <f t="shared" si="85"/>
        <v>0</v>
      </c>
      <c r="AC56" s="9">
        <v>0</v>
      </c>
      <c r="AD56" s="9">
        <f>H56+AC56</f>
        <v>0</v>
      </c>
      <c r="AE56" s="45">
        <f>AC56-Y56</f>
        <v>-1900000</v>
      </c>
      <c r="AF56" s="9">
        <f>AD56-Z56</f>
        <v>-1900000</v>
      </c>
    </row>
    <row r="57" spans="1:32" s="81" customFormat="1" ht="24" x14ac:dyDescent="0.2">
      <c r="A57" s="30" t="s">
        <v>19</v>
      </c>
      <c r="B57" s="31" t="s">
        <v>86</v>
      </c>
      <c r="C57" s="32">
        <v>5041341</v>
      </c>
      <c r="D57" s="32"/>
      <c r="E57" s="6" t="s">
        <v>126</v>
      </c>
      <c r="F57" s="9">
        <v>800000</v>
      </c>
      <c r="G57" s="9">
        <f t="shared" ref="G57" si="86">F57</f>
        <v>800000</v>
      </c>
      <c r="H57" s="9">
        <v>0</v>
      </c>
      <c r="I57" s="9"/>
      <c r="J57" s="9">
        <f>I57+H57</f>
        <v>0</v>
      </c>
      <c r="K57" s="17">
        <f>F57+I57</f>
        <v>800000</v>
      </c>
      <c r="L57" s="9">
        <f>G57+H57</f>
        <v>800000</v>
      </c>
      <c r="M57" s="9">
        <v>800000</v>
      </c>
      <c r="N57" s="9">
        <f>M57+H57</f>
        <v>800000</v>
      </c>
      <c r="O57" s="17">
        <f>M57-K57</f>
        <v>0</v>
      </c>
      <c r="P57" s="45">
        <f>N57-L57</f>
        <v>0</v>
      </c>
      <c r="Q57" s="9">
        <v>0</v>
      </c>
      <c r="R57" s="9">
        <f>H57+Q57</f>
        <v>0</v>
      </c>
      <c r="S57" s="9">
        <f>Q57-M57</f>
        <v>-800000</v>
      </c>
      <c r="T57" s="9">
        <f>R57-N57</f>
        <v>-800000</v>
      </c>
      <c r="U57" s="9">
        <v>0</v>
      </c>
      <c r="V57" s="9">
        <f>H57+U57</f>
        <v>0</v>
      </c>
      <c r="W57" s="9">
        <f>U57-Q57</f>
        <v>0</v>
      </c>
      <c r="X57" s="9">
        <f>V57-R57</f>
        <v>0</v>
      </c>
      <c r="Y57" s="9">
        <v>0</v>
      </c>
      <c r="Z57" s="9">
        <f t="shared" ref="Z57" si="87">H57+Y57</f>
        <v>0</v>
      </c>
      <c r="AA57" s="9">
        <f t="shared" ref="AA57:AB57" si="88">Y57-U57</f>
        <v>0</v>
      </c>
      <c r="AB57" s="45">
        <f t="shared" si="88"/>
        <v>0</v>
      </c>
      <c r="AC57" s="9">
        <v>0</v>
      </c>
      <c r="AD57" s="9">
        <f>H57+AC57</f>
        <v>0</v>
      </c>
      <c r="AE57" s="45">
        <f>AC57-Y57</f>
        <v>0</v>
      </c>
      <c r="AF57" s="9">
        <f>AD57-Z57</f>
        <v>0</v>
      </c>
    </row>
    <row r="58" spans="1:32" s="81" customFormat="1" x14ac:dyDescent="0.2">
      <c r="A58" s="259" t="s">
        <v>55</v>
      </c>
      <c r="B58" s="260"/>
      <c r="C58" s="137"/>
      <c r="D58" s="137"/>
      <c r="E58" s="137"/>
      <c r="F58" s="138">
        <f>SUM(F57:F57)</f>
        <v>800000</v>
      </c>
      <c r="G58" s="138">
        <f>SUM(G57:G57)</f>
        <v>800000</v>
      </c>
      <c r="H58" s="75">
        <f>SUM(H57:H57)</f>
        <v>0</v>
      </c>
      <c r="I58" s="75">
        <f>SUM(I57:I57)</f>
        <v>0</v>
      </c>
      <c r="J58" s="75">
        <f>I58+H58</f>
        <v>0</v>
      </c>
      <c r="K58" s="138">
        <f t="shared" ref="K58:AD58" si="89">SUM(K57:K57)</f>
        <v>800000</v>
      </c>
      <c r="L58" s="138">
        <f t="shared" si="89"/>
        <v>800000</v>
      </c>
      <c r="M58" s="138">
        <f t="shared" si="89"/>
        <v>800000</v>
      </c>
      <c r="N58" s="138">
        <f t="shared" si="89"/>
        <v>800000</v>
      </c>
      <c r="O58" s="138">
        <f t="shared" si="89"/>
        <v>0</v>
      </c>
      <c r="P58" s="157">
        <f t="shared" si="89"/>
        <v>0</v>
      </c>
      <c r="Q58" s="38">
        <f t="shared" si="89"/>
        <v>0</v>
      </c>
      <c r="R58" s="38">
        <f t="shared" si="89"/>
        <v>0</v>
      </c>
      <c r="S58" s="38">
        <f t="shared" si="89"/>
        <v>-800000</v>
      </c>
      <c r="T58" s="38">
        <f t="shared" si="89"/>
        <v>-800000</v>
      </c>
      <c r="U58" s="38">
        <f t="shared" si="89"/>
        <v>0</v>
      </c>
      <c r="V58" s="38">
        <f t="shared" si="89"/>
        <v>0</v>
      </c>
      <c r="W58" s="38">
        <f t="shared" si="89"/>
        <v>0</v>
      </c>
      <c r="X58" s="38">
        <f t="shared" si="89"/>
        <v>0</v>
      </c>
      <c r="Y58" s="38">
        <f t="shared" si="89"/>
        <v>0</v>
      </c>
      <c r="Z58" s="38">
        <f t="shared" si="89"/>
        <v>0</v>
      </c>
      <c r="AA58" s="38">
        <f t="shared" si="89"/>
        <v>0</v>
      </c>
      <c r="AB58" s="204">
        <f t="shared" si="89"/>
        <v>0</v>
      </c>
      <c r="AC58" s="38">
        <f t="shared" si="89"/>
        <v>0</v>
      </c>
      <c r="AD58" s="38">
        <f t="shared" si="89"/>
        <v>0</v>
      </c>
      <c r="AE58" s="204">
        <f>SUM(AE56:AE57)</f>
        <v>-1900000</v>
      </c>
      <c r="AF58" s="38">
        <f>SUM(AF56:AF57)</f>
        <v>-1900000</v>
      </c>
    </row>
    <row r="59" spans="1:32" s="81" customFormat="1" x14ac:dyDescent="0.2">
      <c r="A59" s="235" t="s">
        <v>268</v>
      </c>
      <c r="B59" s="236"/>
      <c r="C59" s="48"/>
      <c r="D59" s="48"/>
      <c r="E59" s="48"/>
      <c r="F59" s="141"/>
      <c r="G59" s="141"/>
      <c r="H59" s="141"/>
      <c r="I59" s="141"/>
      <c r="J59" s="141"/>
      <c r="K59" s="141"/>
      <c r="L59" s="141"/>
      <c r="M59" s="141"/>
      <c r="N59" s="141"/>
      <c r="O59" s="141"/>
      <c r="P59" s="158"/>
      <c r="Q59" s="141"/>
      <c r="R59" s="141"/>
      <c r="S59" s="141"/>
      <c r="T59" s="141"/>
      <c r="U59" s="141"/>
      <c r="V59" s="141"/>
      <c r="W59" s="141"/>
      <c r="X59" s="141"/>
      <c r="Y59" s="141"/>
      <c r="Z59" s="141"/>
      <c r="AA59" s="141"/>
      <c r="AB59" s="158"/>
      <c r="AC59" s="141"/>
      <c r="AD59" s="141"/>
      <c r="AE59" s="158"/>
      <c r="AF59" s="141"/>
    </row>
    <row r="60" spans="1:32" s="81" customFormat="1" ht="24" x14ac:dyDescent="0.2">
      <c r="A60" s="50" t="s">
        <v>272</v>
      </c>
      <c r="B60" s="31" t="s">
        <v>270</v>
      </c>
      <c r="C60" s="7">
        <v>6000080</v>
      </c>
      <c r="D60" s="22" t="s">
        <v>261</v>
      </c>
      <c r="E60" s="7" t="s">
        <v>271</v>
      </c>
      <c r="F60" s="9">
        <v>0</v>
      </c>
      <c r="G60" s="9">
        <v>0</v>
      </c>
      <c r="H60" s="9">
        <v>0</v>
      </c>
      <c r="I60" s="9"/>
      <c r="J60" s="9">
        <v>0</v>
      </c>
      <c r="K60" s="9">
        <v>0</v>
      </c>
      <c r="L60" s="9">
        <v>0</v>
      </c>
      <c r="M60" s="9">
        <v>0</v>
      </c>
      <c r="N60" s="9">
        <f>M60+H60</f>
        <v>0</v>
      </c>
      <c r="O60" s="9">
        <f>M60-K60</f>
        <v>0</v>
      </c>
      <c r="P60" s="45">
        <f>N60-L60</f>
        <v>0</v>
      </c>
      <c r="Q60" s="9">
        <v>76889</v>
      </c>
      <c r="R60" s="9">
        <f>H60+Q60</f>
        <v>76889</v>
      </c>
      <c r="S60" s="9">
        <f>Q60-M60</f>
        <v>76889</v>
      </c>
      <c r="T60" s="9">
        <f>R60-N60</f>
        <v>76889</v>
      </c>
      <c r="U60" s="9">
        <v>76889</v>
      </c>
      <c r="V60" s="9">
        <f>L60+U60</f>
        <v>76889</v>
      </c>
      <c r="W60" s="9">
        <f>U60-Q60</f>
        <v>0</v>
      </c>
      <c r="X60" s="9">
        <f>V60-R60</f>
        <v>0</v>
      </c>
      <c r="Y60" s="9">
        <v>76889</v>
      </c>
      <c r="Z60" s="9">
        <f t="shared" ref="Z60" si="90">H60+Y60</f>
        <v>76889</v>
      </c>
      <c r="AA60" s="9">
        <f t="shared" ref="AA60:AB60" si="91">Y60-U60</f>
        <v>0</v>
      </c>
      <c r="AB60" s="45">
        <f t="shared" si="91"/>
        <v>0</v>
      </c>
      <c r="AC60" s="9">
        <v>200000</v>
      </c>
      <c r="AD60" s="9">
        <f>H60+AC60</f>
        <v>200000</v>
      </c>
      <c r="AE60" s="45">
        <f>AC60-Y60</f>
        <v>123111</v>
      </c>
      <c r="AF60" s="9">
        <f>AD60-Z60</f>
        <v>123111</v>
      </c>
    </row>
    <row r="61" spans="1:32" s="81" customFormat="1" ht="31.5" customHeight="1" x14ac:dyDescent="0.2">
      <c r="A61" s="30" t="s">
        <v>306</v>
      </c>
      <c r="B61" s="31" t="s">
        <v>304</v>
      </c>
      <c r="C61" s="31"/>
      <c r="D61" s="31"/>
      <c r="E61" s="6" t="s">
        <v>305</v>
      </c>
      <c r="F61" s="17">
        <v>0</v>
      </c>
      <c r="G61" s="9">
        <v>0</v>
      </c>
      <c r="H61" s="9">
        <v>0</v>
      </c>
      <c r="I61" s="9"/>
      <c r="J61" s="9">
        <f>I61+H61</f>
        <v>0</v>
      </c>
      <c r="K61" s="17">
        <f>F61+I61</f>
        <v>0</v>
      </c>
      <c r="L61" s="9">
        <f>G61+H61</f>
        <v>0</v>
      </c>
      <c r="M61" s="9">
        <v>0</v>
      </c>
      <c r="N61" s="9">
        <f>M61+H61</f>
        <v>0</v>
      </c>
      <c r="O61" s="17">
        <f>M61-K61</f>
        <v>0</v>
      </c>
      <c r="P61" s="45">
        <f>N61-L61</f>
        <v>0</v>
      </c>
      <c r="Q61" s="9">
        <v>0</v>
      </c>
      <c r="R61" s="9">
        <f>H61+Q61</f>
        <v>0</v>
      </c>
      <c r="S61" s="9">
        <f>Q61-M61</f>
        <v>0</v>
      </c>
      <c r="T61" s="9">
        <f>R61-N61</f>
        <v>0</v>
      </c>
      <c r="U61" s="9">
        <v>0</v>
      </c>
      <c r="V61" s="9">
        <f>H61+U61</f>
        <v>0</v>
      </c>
      <c r="W61" s="9">
        <f>U61-Q61</f>
        <v>0</v>
      </c>
      <c r="X61" s="9">
        <f>V61-R61</f>
        <v>0</v>
      </c>
      <c r="Y61" s="9">
        <v>0</v>
      </c>
      <c r="Z61" s="9">
        <f>H61+Y61</f>
        <v>0</v>
      </c>
      <c r="AA61" s="9">
        <f>Y61-U61</f>
        <v>0</v>
      </c>
      <c r="AB61" s="45">
        <f>Z61-V61</f>
        <v>0</v>
      </c>
      <c r="AC61" s="9">
        <v>18679.060000000001</v>
      </c>
      <c r="AD61" s="9">
        <f>H61+AC61</f>
        <v>18679.060000000001</v>
      </c>
      <c r="AE61" s="45">
        <f>AC61-Y61</f>
        <v>18679.060000000001</v>
      </c>
      <c r="AF61" s="9">
        <f>AD61-Z61</f>
        <v>18679.060000000001</v>
      </c>
    </row>
    <row r="62" spans="1:32" s="81" customFormat="1" x14ac:dyDescent="0.2">
      <c r="A62" s="213"/>
      <c r="B62" s="214"/>
      <c r="C62" s="215"/>
      <c r="D62" s="215"/>
      <c r="E62" s="216"/>
      <c r="F62" s="217"/>
      <c r="G62" s="218"/>
      <c r="H62" s="9"/>
      <c r="I62" s="9"/>
      <c r="J62" s="9"/>
      <c r="K62" s="217"/>
      <c r="L62" s="218"/>
      <c r="M62" s="218"/>
      <c r="N62" s="218"/>
      <c r="O62" s="217"/>
      <c r="P62" s="219"/>
      <c r="Q62" s="219"/>
      <c r="R62" s="219"/>
      <c r="S62" s="219"/>
      <c r="T62" s="9"/>
      <c r="U62" s="219"/>
      <c r="V62" s="219"/>
      <c r="W62" s="219"/>
      <c r="X62" s="9"/>
      <c r="Y62" s="219"/>
      <c r="Z62" s="219"/>
      <c r="AA62" s="219"/>
      <c r="AB62" s="45"/>
      <c r="AC62" s="219"/>
      <c r="AD62" s="219"/>
      <c r="AE62" s="45"/>
      <c r="AF62" s="9"/>
    </row>
    <row r="63" spans="1:32" s="81" customFormat="1" x14ac:dyDescent="0.2">
      <c r="A63" s="257" t="s">
        <v>269</v>
      </c>
      <c r="B63" s="258"/>
      <c r="C63" s="142"/>
      <c r="D63" s="142"/>
      <c r="E63" s="142"/>
      <c r="F63" s="143">
        <f>SUM(F60:F61)</f>
        <v>0</v>
      </c>
      <c r="G63" s="143">
        <f>SUM(G60:G61)</f>
        <v>0</v>
      </c>
      <c r="H63" s="170">
        <f>SUM(H60:H61)</f>
        <v>0</v>
      </c>
      <c r="I63" s="170">
        <f>SUM(I60:I61)</f>
        <v>0</v>
      </c>
      <c r="J63" s="170">
        <f>I63+H63</f>
        <v>0</v>
      </c>
      <c r="K63" s="143">
        <f t="shared" ref="K63:AF63" si="92">SUM(K60:K61)</f>
        <v>0</v>
      </c>
      <c r="L63" s="143">
        <f t="shared" si="92"/>
        <v>0</v>
      </c>
      <c r="M63" s="143">
        <f t="shared" si="92"/>
        <v>0</v>
      </c>
      <c r="N63" s="143">
        <f t="shared" si="92"/>
        <v>0</v>
      </c>
      <c r="O63" s="143">
        <f t="shared" si="92"/>
        <v>0</v>
      </c>
      <c r="P63" s="159">
        <f t="shared" si="92"/>
        <v>0</v>
      </c>
      <c r="Q63" s="159">
        <f t="shared" si="92"/>
        <v>76889</v>
      </c>
      <c r="R63" s="159">
        <f t="shared" si="92"/>
        <v>76889</v>
      </c>
      <c r="S63" s="159">
        <f t="shared" si="92"/>
        <v>76889</v>
      </c>
      <c r="T63" s="170">
        <f t="shared" si="92"/>
        <v>76889</v>
      </c>
      <c r="U63" s="159">
        <f t="shared" si="92"/>
        <v>76889</v>
      </c>
      <c r="V63" s="159">
        <f t="shared" si="92"/>
        <v>76889</v>
      </c>
      <c r="W63" s="159">
        <f t="shared" si="92"/>
        <v>0</v>
      </c>
      <c r="X63" s="170">
        <f t="shared" si="92"/>
        <v>0</v>
      </c>
      <c r="Y63" s="159">
        <f t="shared" si="92"/>
        <v>76889</v>
      </c>
      <c r="Z63" s="159">
        <f t="shared" si="92"/>
        <v>76889</v>
      </c>
      <c r="AA63" s="159">
        <f t="shared" si="92"/>
        <v>0</v>
      </c>
      <c r="AB63" s="205">
        <f t="shared" si="92"/>
        <v>0</v>
      </c>
      <c r="AC63" s="159">
        <f t="shared" si="92"/>
        <v>218679.06</v>
      </c>
      <c r="AD63" s="159">
        <f t="shared" si="92"/>
        <v>218679.06</v>
      </c>
      <c r="AE63" s="205">
        <f t="shared" si="92"/>
        <v>141790.06</v>
      </c>
      <c r="AF63" s="170">
        <f t="shared" si="92"/>
        <v>141790.06</v>
      </c>
    </row>
    <row r="64" spans="1:32" s="81" customFormat="1" ht="12.75" customHeight="1" x14ac:dyDescent="0.2">
      <c r="A64" s="261" t="s">
        <v>146</v>
      </c>
      <c r="B64" s="262"/>
      <c r="C64" s="262"/>
      <c r="D64" s="262"/>
      <c r="E64" s="262"/>
      <c r="F64" s="262"/>
      <c r="G64" s="263"/>
      <c r="H64" s="76"/>
      <c r="I64" s="76"/>
      <c r="J64" s="76"/>
      <c r="K64" s="76"/>
      <c r="L64" s="139"/>
      <c r="M64" s="76"/>
      <c r="N64" s="76"/>
      <c r="O64" s="76"/>
      <c r="P64" s="160"/>
      <c r="Q64" s="87"/>
      <c r="R64" s="87"/>
      <c r="S64" s="87"/>
      <c r="T64" s="87"/>
      <c r="U64" s="87"/>
      <c r="V64" s="87"/>
      <c r="W64" s="87"/>
      <c r="X64" s="87"/>
      <c r="Y64" s="87"/>
      <c r="Z64" s="87"/>
      <c r="AA64" s="87"/>
      <c r="AB64" s="206"/>
      <c r="AC64" s="87"/>
      <c r="AD64" s="87"/>
      <c r="AE64" s="206"/>
      <c r="AF64" s="87"/>
    </row>
    <row r="65" spans="1:32" s="81" customFormat="1" ht="24" x14ac:dyDescent="0.2">
      <c r="A65" s="31" t="s">
        <v>174</v>
      </c>
      <c r="B65" s="78" t="s">
        <v>147</v>
      </c>
      <c r="C65" s="7">
        <v>5149358</v>
      </c>
      <c r="D65" s="7"/>
      <c r="E65" s="121" t="s">
        <v>150</v>
      </c>
      <c r="F65" s="9">
        <v>0</v>
      </c>
      <c r="G65" s="9">
        <f>F65</f>
        <v>0</v>
      </c>
      <c r="H65" s="9">
        <v>0</v>
      </c>
      <c r="I65" s="9"/>
      <c r="J65" s="9">
        <f>I65+H65</f>
        <v>0</v>
      </c>
      <c r="K65" s="9">
        <f>F65+I65</f>
        <v>0</v>
      </c>
      <c r="L65" s="9">
        <f>G65+H65</f>
        <v>0</v>
      </c>
      <c r="M65" s="9">
        <v>0</v>
      </c>
      <c r="N65" s="9">
        <f>M65+H65</f>
        <v>0</v>
      </c>
      <c r="O65" s="9">
        <f>J65+M65</f>
        <v>0</v>
      </c>
      <c r="P65" s="9">
        <f>K65+L65</f>
        <v>0</v>
      </c>
      <c r="Q65" s="9">
        <v>0</v>
      </c>
      <c r="R65" s="9">
        <f>H65+Q65</f>
        <v>0</v>
      </c>
      <c r="S65" s="9">
        <f>Q65-M65</f>
        <v>0</v>
      </c>
      <c r="T65" s="9">
        <f>R65-N65</f>
        <v>0</v>
      </c>
      <c r="U65" s="9">
        <v>0</v>
      </c>
      <c r="V65" s="9">
        <f>L65+U65</f>
        <v>0</v>
      </c>
      <c r="W65" s="9">
        <f>U65-Q65</f>
        <v>0</v>
      </c>
      <c r="X65" s="9">
        <f>V65-R65</f>
        <v>0</v>
      </c>
      <c r="Y65" s="9">
        <v>0</v>
      </c>
      <c r="Z65" s="9">
        <f>P65+Y65</f>
        <v>0</v>
      </c>
      <c r="AA65" s="9">
        <f>Y65-U65</f>
        <v>0</v>
      </c>
      <c r="AB65" s="45">
        <f>Z65-V65</f>
        <v>0</v>
      </c>
      <c r="AC65" s="9">
        <v>0</v>
      </c>
      <c r="AD65" s="9">
        <f t="shared" ref="AD65:AD78" si="93">H65+AC65</f>
        <v>0</v>
      </c>
      <c r="AE65" s="45">
        <f t="shared" ref="AE65:AE78" si="94">AC65-Y65</f>
        <v>0</v>
      </c>
      <c r="AF65" s="9">
        <f t="shared" ref="AF65:AF78" si="95">AD65-Z65</f>
        <v>0</v>
      </c>
    </row>
    <row r="66" spans="1:32" s="81" customFormat="1" ht="24" x14ac:dyDescent="0.2">
      <c r="A66" s="31" t="s">
        <v>175</v>
      </c>
      <c r="B66" s="78" t="s">
        <v>148</v>
      </c>
      <c r="C66" s="7">
        <v>5149359</v>
      </c>
      <c r="D66" s="7"/>
      <c r="E66" s="122" t="s">
        <v>151</v>
      </c>
      <c r="F66" s="9">
        <v>0</v>
      </c>
      <c r="G66" s="9">
        <f t="shared" ref="G66:G72" si="96">F66</f>
        <v>0</v>
      </c>
      <c r="H66" s="9">
        <v>0</v>
      </c>
      <c r="I66" s="9"/>
      <c r="J66" s="9">
        <f t="shared" ref="J66:J78" si="97">I66+H66</f>
        <v>0</v>
      </c>
      <c r="K66" s="9">
        <f t="shared" ref="K66:K78" si="98">F66+I66</f>
        <v>0</v>
      </c>
      <c r="L66" s="9">
        <f t="shared" ref="L66:L78" si="99">G66+H66</f>
        <v>0</v>
      </c>
      <c r="M66" s="9">
        <v>0</v>
      </c>
      <c r="N66" s="9">
        <f t="shared" ref="N66:N78" si="100">M66+H66</f>
        <v>0</v>
      </c>
      <c r="O66" s="9">
        <f t="shared" ref="O66:O67" si="101">J66+M66</f>
        <v>0</v>
      </c>
      <c r="P66" s="9">
        <f t="shared" ref="P66:P67" si="102">K66+L66</f>
        <v>0</v>
      </c>
      <c r="Q66" s="9">
        <v>0</v>
      </c>
      <c r="R66" s="9">
        <f t="shared" ref="R66:R78" si="103">H66+Q66</f>
        <v>0</v>
      </c>
      <c r="S66" s="9">
        <f t="shared" ref="S66:T79" si="104">Q66-M66</f>
        <v>0</v>
      </c>
      <c r="T66" s="9">
        <f t="shared" si="104"/>
        <v>0</v>
      </c>
      <c r="U66" s="9">
        <v>0</v>
      </c>
      <c r="V66" s="9">
        <f t="shared" ref="V66:V67" si="105">L66+U66</f>
        <v>0</v>
      </c>
      <c r="W66" s="9">
        <f t="shared" ref="W66:X79" si="106">U66-Q66</f>
        <v>0</v>
      </c>
      <c r="X66" s="9">
        <f t="shared" si="106"/>
        <v>0</v>
      </c>
      <c r="Y66" s="9">
        <v>0</v>
      </c>
      <c r="Z66" s="9">
        <f t="shared" ref="Z66:Z67" si="107">P66+Y66</f>
        <v>0</v>
      </c>
      <c r="AA66" s="9">
        <f t="shared" ref="AA66:AB79" si="108">Y66-U66</f>
        <v>0</v>
      </c>
      <c r="AB66" s="45">
        <f t="shared" si="108"/>
        <v>0</v>
      </c>
      <c r="AC66" s="9">
        <v>0</v>
      </c>
      <c r="AD66" s="9">
        <f t="shared" si="93"/>
        <v>0</v>
      </c>
      <c r="AE66" s="45">
        <f t="shared" si="94"/>
        <v>0</v>
      </c>
      <c r="AF66" s="9">
        <f t="shared" si="95"/>
        <v>0</v>
      </c>
    </row>
    <row r="67" spans="1:32" s="81" customFormat="1" ht="24" x14ac:dyDescent="0.2">
      <c r="A67" s="31" t="s">
        <v>176</v>
      </c>
      <c r="B67" s="78" t="s">
        <v>149</v>
      </c>
      <c r="C67" s="7">
        <v>5149360</v>
      </c>
      <c r="D67" s="7"/>
      <c r="E67" s="123" t="s">
        <v>152</v>
      </c>
      <c r="F67" s="9">
        <v>0</v>
      </c>
      <c r="G67" s="9">
        <f t="shared" si="96"/>
        <v>0</v>
      </c>
      <c r="H67" s="9">
        <v>0</v>
      </c>
      <c r="I67" s="9"/>
      <c r="J67" s="9">
        <f t="shared" si="97"/>
        <v>0</v>
      </c>
      <c r="K67" s="9">
        <f t="shared" si="98"/>
        <v>0</v>
      </c>
      <c r="L67" s="9">
        <f t="shared" si="99"/>
        <v>0</v>
      </c>
      <c r="M67" s="9">
        <v>0</v>
      </c>
      <c r="N67" s="9">
        <f t="shared" si="100"/>
        <v>0</v>
      </c>
      <c r="O67" s="9">
        <f t="shared" si="101"/>
        <v>0</v>
      </c>
      <c r="P67" s="9">
        <f t="shared" si="102"/>
        <v>0</v>
      </c>
      <c r="Q67" s="9">
        <v>0</v>
      </c>
      <c r="R67" s="9">
        <f t="shared" si="103"/>
        <v>0</v>
      </c>
      <c r="S67" s="9">
        <f t="shared" si="104"/>
        <v>0</v>
      </c>
      <c r="T67" s="9">
        <f t="shared" si="104"/>
        <v>0</v>
      </c>
      <c r="U67" s="9">
        <v>0</v>
      </c>
      <c r="V67" s="9">
        <f t="shared" si="105"/>
        <v>0</v>
      </c>
      <c r="W67" s="9">
        <f t="shared" si="106"/>
        <v>0</v>
      </c>
      <c r="X67" s="9">
        <f t="shared" si="106"/>
        <v>0</v>
      </c>
      <c r="Y67" s="9">
        <v>0</v>
      </c>
      <c r="Z67" s="9">
        <f t="shared" si="107"/>
        <v>0</v>
      </c>
      <c r="AA67" s="9">
        <f t="shared" si="108"/>
        <v>0</v>
      </c>
      <c r="AB67" s="45">
        <f t="shared" si="108"/>
        <v>0</v>
      </c>
      <c r="AC67" s="9">
        <v>0</v>
      </c>
      <c r="AD67" s="9">
        <f t="shared" si="93"/>
        <v>0</v>
      </c>
      <c r="AE67" s="45">
        <f t="shared" si="94"/>
        <v>0</v>
      </c>
      <c r="AF67" s="9">
        <f t="shared" si="95"/>
        <v>0</v>
      </c>
    </row>
    <row r="68" spans="1:32" s="81" customFormat="1" ht="24" x14ac:dyDescent="0.2">
      <c r="A68" s="30" t="s">
        <v>177</v>
      </c>
      <c r="B68" s="78" t="s">
        <v>153</v>
      </c>
      <c r="C68" s="7">
        <v>5149652</v>
      </c>
      <c r="D68" s="7"/>
      <c r="E68" s="82" t="s">
        <v>160</v>
      </c>
      <c r="F68" s="9">
        <v>7330.78</v>
      </c>
      <c r="G68" s="9">
        <f t="shared" si="96"/>
        <v>7330.78</v>
      </c>
      <c r="H68" s="9">
        <v>33758.5</v>
      </c>
      <c r="I68" s="9"/>
      <c r="J68" s="9">
        <f t="shared" si="97"/>
        <v>33758.5</v>
      </c>
      <c r="K68" s="9">
        <f t="shared" si="98"/>
        <v>7330.78</v>
      </c>
      <c r="L68" s="9">
        <f t="shared" si="99"/>
        <v>41089.279999999999</v>
      </c>
      <c r="M68" s="9">
        <v>7330.78</v>
      </c>
      <c r="N68" s="9">
        <f>M68+H68</f>
        <v>41089.279999999999</v>
      </c>
      <c r="O68" s="9">
        <f>M68-K68</f>
        <v>0</v>
      </c>
      <c r="P68" s="9">
        <f>N68-L68</f>
        <v>0</v>
      </c>
      <c r="Q68" s="9">
        <v>7330.78</v>
      </c>
      <c r="R68" s="9">
        <f t="shared" si="103"/>
        <v>41089.279999999999</v>
      </c>
      <c r="S68" s="9">
        <f t="shared" si="104"/>
        <v>0</v>
      </c>
      <c r="T68" s="9">
        <f t="shared" si="104"/>
        <v>0</v>
      </c>
      <c r="U68" s="9">
        <v>7330.78</v>
      </c>
      <c r="V68" s="9">
        <f>H68+U68</f>
        <v>41089.279999999999</v>
      </c>
      <c r="W68" s="9">
        <f t="shared" si="106"/>
        <v>0</v>
      </c>
      <c r="X68" s="9">
        <f t="shared" si="106"/>
        <v>0</v>
      </c>
      <c r="Y68" s="9">
        <v>7330.78</v>
      </c>
      <c r="Z68" s="9">
        <f t="shared" ref="Z68:Z78" si="109">H68+Y68</f>
        <v>41089.279999999999</v>
      </c>
      <c r="AA68" s="9">
        <f t="shared" si="108"/>
        <v>0</v>
      </c>
      <c r="AB68" s="45">
        <f t="shared" si="108"/>
        <v>0</v>
      </c>
      <c r="AC68" s="9">
        <v>7330.78</v>
      </c>
      <c r="AD68" s="9">
        <f t="shared" si="93"/>
        <v>41089.279999999999</v>
      </c>
      <c r="AE68" s="45">
        <f t="shared" si="94"/>
        <v>0</v>
      </c>
      <c r="AF68" s="9">
        <f t="shared" si="95"/>
        <v>0</v>
      </c>
    </row>
    <row r="69" spans="1:32" s="81" customFormat="1" ht="24" x14ac:dyDescent="0.2">
      <c r="A69" s="31" t="s">
        <v>178</v>
      </c>
      <c r="B69" s="78" t="s">
        <v>154</v>
      </c>
      <c r="C69" s="7">
        <v>5149653</v>
      </c>
      <c r="D69" s="7"/>
      <c r="E69" s="121" t="s">
        <v>161</v>
      </c>
      <c r="F69" s="9">
        <v>23483.67</v>
      </c>
      <c r="G69" s="9">
        <f t="shared" si="96"/>
        <v>23483.67</v>
      </c>
      <c r="H69" s="9">
        <v>104.94</v>
      </c>
      <c r="I69" s="9"/>
      <c r="J69" s="9">
        <f t="shared" si="97"/>
        <v>104.94</v>
      </c>
      <c r="K69" s="9">
        <f t="shared" si="98"/>
        <v>23483.67</v>
      </c>
      <c r="L69" s="9">
        <f t="shared" si="99"/>
        <v>23588.609999999997</v>
      </c>
      <c r="M69" s="9">
        <v>23664.31</v>
      </c>
      <c r="N69" s="9">
        <f t="shared" ref="N69:N75" si="110">M69+H69</f>
        <v>23769.25</v>
      </c>
      <c r="O69" s="9">
        <f t="shared" ref="O69:P75" si="111">M69-K69</f>
        <v>180.64000000000306</v>
      </c>
      <c r="P69" s="9">
        <f t="shared" si="111"/>
        <v>180.64000000000306</v>
      </c>
      <c r="Q69" s="9">
        <v>23664.31</v>
      </c>
      <c r="R69" s="9">
        <f t="shared" si="103"/>
        <v>23769.25</v>
      </c>
      <c r="S69" s="9">
        <f t="shared" si="104"/>
        <v>0</v>
      </c>
      <c r="T69" s="9">
        <f t="shared" si="104"/>
        <v>0</v>
      </c>
      <c r="U69" s="9">
        <v>21464.31</v>
      </c>
      <c r="V69" s="9">
        <f>H69+U69</f>
        <v>21569.25</v>
      </c>
      <c r="W69" s="9">
        <f t="shared" si="106"/>
        <v>-2200</v>
      </c>
      <c r="X69" s="9">
        <f t="shared" si="106"/>
        <v>-2200</v>
      </c>
      <c r="Y69" s="9">
        <v>21464.31</v>
      </c>
      <c r="Z69" s="9">
        <f t="shared" si="109"/>
        <v>21569.25</v>
      </c>
      <c r="AA69" s="9">
        <f t="shared" si="108"/>
        <v>0</v>
      </c>
      <c r="AB69" s="45">
        <f t="shared" si="108"/>
        <v>0</v>
      </c>
      <c r="AC69" s="9">
        <v>6552</v>
      </c>
      <c r="AD69" s="9">
        <f t="shared" si="93"/>
        <v>6656.94</v>
      </c>
      <c r="AE69" s="45">
        <f t="shared" si="94"/>
        <v>-14912.310000000001</v>
      </c>
      <c r="AF69" s="9">
        <f t="shared" si="95"/>
        <v>-14912.310000000001</v>
      </c>
    </row>
    <row r="70" spans="1:32" s="81" customFormat="1" ht="24" x14ac:dyDescent="0.2">
      <c r="A70" s="30" t="s">
        <v>179</v>
      </c>
      <c r="B70" s="78" t="s">
        <v>155</v>
      </c>
      <c r="C70" s="7">
        <v>5149654</v>
      </c>
      <c r="D70" s="7"/>
      <c r="E70" s="82" t="s">
        <v>162</v>
      </c>
      <c r="F70" s="9">
        <v>27108.560000000001</v>
      </c>
      <c r="G70" s="9">
        <f t="shared" si="96"/>
        <v>27108.560000000001</v>
      </c>
      <c r="H70" s="9">
        <v>2288.61</v>
      </c>
      <c r="I70" s="9"/>
      <c r="J70" s="9">
        <f t="shared" si="97"/>
        <v>2288.61</v>
      </c>
      <c r="K70" s="9">
        <f t="shared" si="98"/>
        <v>27108.560000000001</v>
      </c>
      <c r="L70" s="9">
        <f t="shared" si="99"/>
        <v>29397.170000000002</v>
      </c>
      <c r="M70" s="9">
        <v>26135.16</v>
      </c>
      <c r="N70" s="9">
        <f t="shared" si="110"/>
        <v>28423.77</v>
      </c>
      <c r="O70" s="9">
        <f t="shared" si="111"/>
        <v>-973.40000000000146</v>
      </c>
      <c r="P70" s="9">
        <f t="shared" si="111"/>
        <v>-973.40000000000146</v>
      </c>
      <c r="Q70" s="9">
        <v>26135.16</v>
      </c>
      <c r="R70" s="9">
        <f t="shared" si="103"/>
        <v>28423.77</v>
      </c>
      <c r="S70" s="9">
        <f t="shared" si="104"/>
        <v>0</v>
      </c>
      <c r="T70" s="9">
        <f t="shared" si="104"/>
        <v>0</v>
      </c>
      <c r="U70" s="9">
        <v>26135.16</v>
      </c>
      <c r="V70" s="9">
        <f t="shared" ref="V70:V78" si="112">H70+U70</f>
        <v>28423.77</v>
      </c>
      <c r="W70" s="9">
        <f t="shared" si="106"/>
        <v>0</v>
      </c>
      <c r="X70" s="9">
        <f t="shared" si="106"/>
        <v>0</v>
      </c>
      <c r="Y70" s="9">
        <v>26135.16</v>
      </c>
      <c r="Z70" s="9">
        <f t="shared" si="109"/>
        <v>28423.77</v>
      </c>
      <c r="AA70" s="9">
        <f t="shared" si="108"/>
        <v>0</v>
      </c>
      <c r="AB70" s="45">
        <f t="shared" si="108"/>
        <v>0</v>
      </c>
      <c r="AC70" s="9">
        <v>25603.200000000001</v>
      </c>
      <c r="AD70" s="9">
        <f t="shared" si="93"/>
        <v>27891.81</v>
      </c>
      <c r="AE70" s="45">
        <f t="shared" si="94"/>
        <v>-531.95999999999913</v>
      </c>
      <c r="AF70" s="9">
        <f t="shared" si="95"/>
        <v>-531.95999999999913</v>
      </c>
    </row>
    <row r="71" spans="1:32" s="81" customFormat="1" ht="24" x14ac:dyDescent="0.2">
      <c r="A71" s="30" t="s">
        <v>180</v>
      </c>
      <c r="B71" s="78" t="s">
        <v>156</v>
      </c>
      <c r="C71" s="7">
        <v>5149655</v>
      </c>
      <c r="D71" s="7"/>
      <c r="E71" s="82" t="s">
        <v>163</v>
      </c>
      <c r="F71" s="9">
        <v>32297.8</v>
      </c>
      <c r="G71" s="9">
        <f t="shared" si="96"/>
        <v>32297.8</v>
      </c>
      <c r="H71" s="9">
        <v>7706</v>
      </c>
      <c r="I71" s="9"/>
      <c r="J71" s="9">
        <f t="shared" si="97"/>
        <v>7706</v>
      </c>
      <c r="K71" s="9">
        <f t="shared" si="98"/>
        <v>32297.8</v>
      </c>
      <c r="L71" s="9">
        <f t="shared" si="99"/>
        <v>40003.800000000003</v>
      </c>
      <c r="M71" s="9">
        <v>90561.03</v>
      </c>
      <c r="N71" s="9">
        <f t="shared" si="110"/>
        <v>98267.03</v>
      </c>
      <c r="O71" s="9">
        <f t="shared" si="111"/>
        <v>58263.229999999996</v>
      </c>
      <c r="P71" s="9">
        <f t="shared" si="111"/>
        <v>58263.229999999996</v>
      </c>
      <c r="Q71" s="9">
        <v>90561.03</v>
      </c>
      <c r="R71" s="9">
        <f t="shared" si="103"/>
        <v>98267.03</v>
      </c>
      <c r="S71" s="9">
        <f t="shared" si="104"/>
        <v>0</v>
      </c>
      <c r="T71" s="9">
        <f t="shared" si="104"/>
        <v>0</v>
      </c>
      <c r="U71" s="9">
        <v>90561.03</v>
      </c>
      <c r="V71" s="9">
        <f t="shared" si="112"/>
        <v>98267.03</v>
      </c>
      <c r="W71" s="9">
        <f t="shared" si="106"/>
        <v>0</v>
      </c>
      <c r="X71" s="9">
        <f t="shared" si="106"/>
        <v>0</v>
      </c>
      <c r="Y71" s="9">
        <v>90561.03</v>
      </c>
      <c r="Z71" s="9">
        <f t="shared" si="109"/>
        <v>98267.03</v>
      </c>
      <c r="AA71" s="9">
        <f t="shared" si="108"/>
        <v>0</v>
      </c>
      <c r="AB71" s="45">
        <f t="shared" si="108"/>
        <v>0</v>
      </c>
      <c r="AC71" s="9">
        <v>90560.94</v>
      </c>
      <c r="AD71" s="9">
        <f t="shared" si="93"/>
        <v>98266.94</v>
      </c>
      <c r="AE71" s="45">
        <f t="shared" si="94"/>
        <v>-8.999999999650754E-2</v>
      </c>
      <c r="AF71" s="9">
        <f t="shared" si="95"/>
        <v>-8.999999999650754E-2</v>
      </c>
    </row>
    <row r="72" spans="1:32" s="81" customFormat="1" ht="24" x14ac:dyDescent="0.2">
      <c r="A72" s="30" t="s">
        <v>181</v>
      </c>
      <c r="B72" s="78" t="s">
        <v>157</v>
      </c>
      <c r="C72" s="7">
        <v>5149656</v>
      </c>
      <c r="D72" s="7"/>
      <c r="E72" s="82" t="s">
        <v>164</v>
      </c>
      <c r="F72" s="9">
        <v>43852.6</v>
      </c>
      <c r="G72" s="9">
        <f t="shared" si="96"/>
        <v>43852.6</v>
      </c>
      <c r="H72" s="9">
        <v>7193.8</v>
      </c>
      <c r="I72" s="9"/>
      <c r="J72" s="9">
        <f t="shared" si="97"/>
        <v>7193.8</v>
      </c>
      <c r="K72" s="9">
        <f t="shared" si="98"/>
        <v>43852.6</v>
      </c>
      <c r="L72" s="9">
        <f t="shared" si="99"/>
        <v>51046.400000000001</v>
      </c>
      <c r="M72" s="9">
        <v>43852.6</v>
      </c>
      <c r="N72" s="9">
        <f t="shared" si="110"/>
        <v>51046.400000000001</v>
      </c>
      <c r="O72" s="9">
        <f t="shared" si="111"/>
        <v>0</v>
      </c>
      <c r="P72" s="9">
        <f t="shared" si="111"/>
        <v>0</v>
      </c>
      <c r="Q72" s="9">
        <v>43852.6</v>
      </c>
      <c r="R72" s="9">
        <f t="shared" si="103"/>
        <v>51046.400000000001</v>
      </c>
      <c r="S72" s="9">
        <f t="shared" si="104"/>
        <v>0</v>
      </c>
      <c r="T72" s="9">
        <f t="shared" si="104"/>
        <v>0</v>
      </c>
      <c r="U72" s="9">
        <v>43852.6</v>
      </c>
      <c r="V72" s="9">
        <f t="shared" si="112"/>
        <v>51046.400000000001</v>
      </c>
      <c r="W72" s="9">
        <f t="shared" si="106"/>
        <v>0</v>
      </c>
      <c r="X72" s="9">
        <f t="shared" si="106"/>
        <v>0</v>
      </c>
      <c r="Y72" s="9">
        <v>43852.6</v>
      </c>
      <c r="Z72" s="9">
        <f t="shared" si="109"/>
        <v>51046.400000000001</v>
      </c>
      <c r="AA72" s="9">
        <f t="shared" si="108"/>
        <v>0</v>
      </c>
      <c r="AB72" s="45">
        <f t="shared" si="108"/>
        <v>0</v>
      </c>
      <c r="AC72" s="9">
        <v>43586</v>
      </c>
      <c r="AD72" s="9">
        <f t="shared" si="93"/>
        <v>50779.8</v>
      </c>
      <c r="AE72" s="45">
        <f t="shared" si="94"/>
        <v>-266.59999999999854</v>
      </c>
      <c r="AF72" s="9">
        <f t="shared" si="95"/>
        <v>-266.59999999999854</v>
      </c>
    </row>
    <row r="73" spans="1:32" s="81" customFormat="1" ht="24" x14ac:dyDescent="0.2">
      <c r="A73" s="30" t="s">
        <v>182</v>
      </c>
      <c r="B73" s="78" t="s">
        <v>158</v>
      </c>
      <c r="C73" s="7">
        <v>5149657</v>
      </c>
      <c r="D73" s="7"/>
      <c r="E73" s="82" t="s">
        <v>165</v>
      </c>
      <c r="F73" s="9">
        <v>3750.01</v>
      </c>
      <c r="G73" s="9">
        <v>3750.01</v>
      </c>
      <c r="H73" s="9">
        <v>13429.89</v>
      </c>
      <c r="I73" s="9"/>
      <c r="J73" s="9">
        <f t="shared" si="97"/>
        <v>13429.89</v>
      </c>
      <c r="K73" s="9">
        <f t="shared" si="98"/>
        <v>3750.01</v>
      </c>
      <c r="L73" s="9">
        <f t="shared" si="99"/>
        <v>17179.900000000001</v>
      </c>
      <c r="M73" s="9">
        <v>2500.02</v>
      </c>
      <c r="N73" s="9">
        <f t="shared" si="110"/>
        <v>15929.91</v>
      </c>
      <c r="O73" s="9">
        <f t="shared" si="111"/>
        <v>-1249.9900000000002</v>
      </c>
      <c r="P73" s="9">
        <f t="shared" si="111"/>
        <v>-1249.9900000000016</v>
      </c>
      <c r="Q73" s="9">
        <v>2500.02</v>
      </c>
      <c r="R73" s="9">
        <f t="shared" si="103"/>
        <v>15929.91</v>
      </c>
      <c r="S73" s="9">
        <f t="shared" si="104"/>
        <v>0</v>
      </c>
      <c r="T73" s="9">
        <f t="shared" si="104"/>
        <v>0</v>
      </c>
      <c r="U73" s="9">
        <v>2500.02</v>
      </c>
      <c r="V73" s="9">
        <f t="shared" si="112"/>
        <v>15929.91</v>
      </c>
      <c r="W73" s="9">
        <f t="shared" si="106"/>
        <v>0</v>
      </c>
      <c r="X73" s="9">
        <f t="shared" si="106"/>
        <v>0</v>
      </c>
      <c r="Y73" s="9">
        <v>2500.02</v>
      </c>
      <c r="Z73" s="9">
        <f t="shared" si="109"/>
        <v>15929.91</v>
      </c>
      <c r="AA73" s="9">
        <f t="shared" si="108"/>
        <v>0</v>
      </c>
      <c r="AB73" s="45">
        <f t="shared" si="108"/>
        <v>0</v>
      </c>
      <c r="AC73" s="9">
        <v>2500.02</v>
      </c>
      <c r="AD73" s="9">
        <f t="shared" si="93"/>
        <v>15929.91</v>
      </c>
      <c r="AE73" s="45">
        <f t="shared" si="94"/>
        <v>0</v>
      </c>
      <c r="AF73" s="9">
        <f t="shared" si="95"/>
        <v>0</v>
      </c>
    </row>
    <row r="74" spans="1:32" s="81" customFormat="1" ht="24" x14ac:dyDescent="0.2">
      <c r="A74" s="30" t="s">
        <v>183</v>
      </c>
      <c r="B74" s="78" t="s">
        <v>159</v>
      </c>
      <c r="C74" s="7">
        <v>5149658</v>
      </c>
      <c r="D74" s="7"/>
      <c r="E74" s="82" t="s">
        <v>166</v>
      </c>
      <c r="F74" s="9">
        <v>13903.58</v>
      </c>
      <c r="G74" s="9">
        <v>13903.58</v>
      </c>
      <c r="H74" s="9">
        <v>2386.29</v>
      </c>
      <c r="I74" s="9"/>
      <c r="J74" s="9">
        <f t="shared" si="97"/>
        <v>2386.29</v>
      </c>
      <c r="K74" s="9">
        <f t="shared" si="98"/>
        <v>13903.58</v>
      </c>
      <c r="L74" s="9">
        <f t="shared" si="99"/>
        <v>16289.869999999999</v>
      </c>
      <c r="M74" s="9">
        <v>13903.59</v>
      </c>
      <c r="N74" s="9">
        <f t="shared" si="110"/>
        <v>16289.880000000001</v>
      </c>
      <c r="O74" s="9">
        <f t="shared" si="111"/>
        <v>1.0000000000218279E-2</v>
      </c>
      <c r="P74" s="9">
        <f t="shared" si="111"/>
        <v>1.0000000002037268E-2</v>
      </c>
      <c r="Q74" s="9">
        <v>13903.59</v>
      </c>
      <c r="R74" s="9">
        <f t="shared" si="103"/>
        <v>16289.880000000001</v>
      </c>
      <c r="S74" s="9">
        <f t="shared" si="104"/>
        <v>0</v>
      </c>
      <c r="T74" s="9">
        <f t="shared" si="104"/>
        <v>0</v>
      </c>
      <c r="U74" s="9">
        <v>13903.59</v>
      </c>
      <c r="V74" s="9">
        <f t="shared" si="112"/>
        <v>16289.880000000001</v>
      </c>
      <c r="W74" s="9">
        <f t="shared" si="106"/>
        <v>0</v>
      </c>
      <c r="X74" s="9">
        <f t="shared" si="106"/>
        <v>0</v>
      </c>
      <c r="Y74" s="9">
        <v>13903.59</v>
      </c>
      <c r="Z74" s="9">
        <f t="shared" si="109"/>
        <v>16289.880000000001</v>
      </c>
      <c r="AA74" s="9">
        <f t="shared" si="108"/>
        <v>0</v>
      </c>
      <c r="AB74" s="45">
        <f t="shared" si="108"/>
        <v>0</v>
      </c>
      <c r="AC74" s="9">
        <v>13903.59</v>
      </c>
      <c r="AD74" s="9">
        <f t="shared" si="93"/>
        <v>16289.880000000001</v>
      </c>
      <c r="AE74" s="45">
        <f t="shared" si="94"/>
        <v>0</v>
      </c>
      <c r="AF74" s="9">
        <f t="shared" si="95"/>
        <v>0</v>
      </c>
    </row>
    <row r="75" spans="1:32" s="81" customFormat="1" ht="24" x14ac:dyDescent="0.2">
      <c r="A75" s="30" t="s">
        <v>184</v>
      </c>
      <c r="B75" s="78" t="s">
        <v>167</v>
      </c>
      <c r="C75" s="7">
        <v>5149707</v>
      </c>
      <c r="D75" s="7"/>
      <c r="E75" s="82" t="s">
        <v>117</v>
      </c>
      <c r="F75" s="9">
        <v>45614.74</v>
      </c>
      <c r="G75" s="9">
        <v>45614.74</v>
      </c>
      <c r="H75" s="9">
        <v>0</v>
      </c>
      <c r="I75" s="9"/>
      <c r="J75" s="9">
        <f t="shared" si="97"/>
        <v>0</v>
      </c>
      <c r="K75" s="9">
        <f t="shared" si="98"/>
        <v>45614.74</v>
      </c>
      <c r="L75" s="9">
        <f t="shared" si="99"/>
        <v>45614.74</v>
      </c>
      <c r="M75" s="9">
        <v>45614.74</v>
      </c>
      <c r="N75" s="9">
        <f t="shared" si="110"/>
        <v>45614.74</v>
      </c>
      <c r="O75" s="9">
        <f t="shared" si="111"/>
        <v>0</v>
      </c>
      <c r="P75" s="9">
        <f t="shared" si="111"/>
        <v>0</v>
      </c>
      <c r="Q75" s="9">
        <v>45614.74</v>
      </c>
      <c r="R75" s="9">
        <f t="shared" si="103"/>
        <v>45614.74</v>
      </c>
      <c r="S75" s="9">
        <f t="shared" si="104"/>
        <v>0</v>
      </c>
      <c r="T75" s="9">
        <f t="shared" si="104"/>
        <v>0</v>
      </c>
      <c r="U75" s="9">
        <v>45614.74</v>
      </c>
      <c r="V75" s="9">
        <f t="shared" si="112"/>
        <v>45614.74</v>
      </c>
      <c r="W75" s="9">
        <f t="shared" si="106"/>
        <v>0</v>
      </c>
      <c r="X75" s="9">
        <f t="shared" si="106"/>
        <v>0</v>
      </c>
      <c r="Y75" s="9">
        <v>45614.74</v>
      </c>
      <c r="Z75" s="9">
        <f t="shared" si="109"/>
        <v>45614.74</v>
      </c>
      <c r="AA75" s="9">
        <f t="shared" si="108"/>
        <v>0</v>
      </c>
      <c r="AB75" s="45">
        <f t="shared" si="108"/>
        <v>0</v>
      </c>
      <c r="AC75" s="9">
        <v>45614.74</v>
      </c>
      <c r="AD75" s="9">
        <f t="shared" si="93"/>
        <v>45614.74</v>
      </c>
      <c r="AE75" s="45">
        <f t="shared" si="94"/>
        <v>0</v>
      </c>
      <c r="AF75" s="9">
        <f t="shared" si="95"/>
        <v>0</v>
      </c>
    </row>
    <row r="76" spans="1:32" s="81" customFormat="1" ht="24" x14ac:dyDescent="0.2">
      <c r="A76" s="31" t="s">
        <v>185</v>
      </c>
      <c r="B76" s="78" t="s">
        <v>168</v>
      </c>
      <c r="C76" s="7">
        <v>5149589</v>
      </c>
      <c r="D76" s="7"/>
      <c r="E76" s="121" t="s">
        <v>169</v>
      </c>
      <c r="F76" s="9">
        <v>0</v>
      </c>
      <c r="G76" s="9">
        <v>0</v>
      </c>
      <c r="H76" s="9">
        <v>0</v>
      </c>
      <c r="I76" s="9"/>
      <c r="J76" s="9">
        <f t="shared" si="97"/>
        <v>0</v>
      </c>
      <c r="K76" s="9">
        <f t="shared" si="98"/>
        <v>0</v>
      </c>
      <c r="L76" s="9">
        <f t="shared" si="99"/>
        <v>0</v>
      </c>
      <c r="M76" s="9">
        <v>0</v>
      </c>
      <c r="N76" s="9">
        <f t="shared" si="100"/>
        <v>0</v>
      </c>
      <c r="O76" s="9">
        <f t="shared" ref="O76:P78" si="113">M76-I76</f>
        <v>0</v>
      </c>
      <c r="P76" s="9">
        <f t="shared" si="113"/>
        <v>0</v>
      </c>
      <c r="Q76" s="9">
        <v>0</v>
      </c>
      <c r="R76" s="9">
        <f t="shared" si="103"/>
        <v>0</v>
      </c>
      <c r="S76" s="9">
        <f t="shared" si="104"/>
        <v>0</v>
      </c>
      <c r="T76" s="9">
        <f t="shared" si="104"/>
        <v>0</v>
      </c>
      <c r="U76" s="9">
        <v>0</v>
      </c>
      <c r="V76" s="9">
        <f t="shared" si="112"/>
        <v>0</v>
      </c>
      <c r="W76" s="9">
        <f t="shared" si="106"/>
        <v>0</v>
      </c>
      <c r="X76" s="9">
        <f t="shared" si="106"/>
        <v>0</v>
      </c>
      <c r="Y76" s="9">
        <v>0</v>
      </c>
      <c r="Z76" s="9">
        <f t="shared" si="109"/>
        <v>0</v>
      </c>
      <c r="AA76" s="9">
        <f t="shared" si="108"/>
        <v>0</v>
      </c>
      <c r="AB76" s="45">
        <f t="shared" si="108"/>
        <v>0</v>
      </c>
      <c r="AC76" s="9">
        <v>0</v>
      </c>
      <c r="AD76" s="9">
        <f t="shared" si="93"/>
        <v>0</v>
      </c>
      <c r="AE76" s="45">
        <f t="shared" si="94"/>
        <v>0</v>
      </c>
      <c r="AF76" s="9">
        <f t="shared" si="95"/>
        <v>0</v>
      </c>
    </row>
    <row r="77" spans="1:32" s="81" customFormat="1" ht="36" x14ac:dyDescent="0.2">
      <c r="A77" s="30" t="s">
        <v>186</v>
      </c>
      <c r="B77" s="78" t="s">
        <v>170</v>
      </c>
      <c r="C77" s="7">
        <v>5149382</v>
      </c>
      <c r="D77" s="7"/>
      <c r="E77" s="82" t="s">
        <v>172</v>
      </c>
      <c r="F77" s="9">
        <v>1600000</v>
      </c>
      <c r="G77" s="9">
        <f t="shared" ref="G77:G96" si="114">F77</f>
        <v>1600000</v>
      </c>
      <c r="H77" s="9">
        <v>0</v>
      </c>
      <c r="I77" s="9"/>
      <c r="J77" s="9">
        <f t="shared" si="97"/>
        <v>0</v>
      </c>
      <c r="K77" s="9">
        <f t="shared" si="98"/>
        <v>1600000</v>
      </c>
      <c r="L77" s="9">
        <f t="shared" si="99"/>
        <v>1600000</v>
      </c>
      <c r="M77" s="9">
        <v>566206</v>
      </c>
      <c r="N77" s="9">
        <f>M77+H77</f>
        <v>566206</v>
      </c>
      <c r="O77" s="9">
        <f>M77-K77</f>
        <v>-1033794</v>
      </c>
      <c r="P77" s="9">
        <f>N77-L77</f>
        <v>-1033794</v>
      </c>
      <c r="Q77" s="9">
        <v>566206</v>
      </c>
      <c r="R77" s="9">
        <f t="shared" si="103"/>
        <v>566206</v>
      </c>
      <c r="S77" s="9">
        <f t="shared" si="104"/>
        <v>0</v>
      </c>
      <c r="T77" s="9">
        <f t="shared" si="104"/>
        <v>0</v>
      </c>
      <c r="U77" s="9">
        <v>566206</v>
      </c>
      <c r="V77" s="9">
        <f t="shared" si="112"/>
        <v>566206</v>
      </c>
      <c r="W77" s="9">
        <f t="shared" si="106"/>
        <v>0</v>
      </c>
      <c r="X77" s="9">
        <f t="shared" si="106"/>
        <v>0</v>
      </c>
      <c r="Y77" s="9">
        <v>566206</v>
      </c>
      <c r="Z77" s="9">
        <f t="shared" si="109"/>
        <v>566206</v>
      </c>
      <c r="AA77" s="9">
        <f t="shared" si="108"/>
        <v>0</v>
      </c>
      <c r="AB77" s="45">
        <f t="shared" si="108"/>
        <v>0</v>
      </c>
      <c r="AC77" s="9">
        <v>566206</v>
      </c>
      <c r="AD77" s="9">
        <f t="shared" si="93"/>
        <v>566206</v>
      </c>
      <c r="AE77" s="45">
        <f t="shared" si="94"/>
        <v>0</v>
      </c>
      <c r="AF77" s="9">
        <f t="shared" si="95"/>
        <v>0</v>
      </c>
    </row>
    <row r="78" spans="1:32" s="81" customFormat="1" ht="18" customHeight="1" x14ac:dyDescent="0.2">
      <c r="A78" s="31" t="s">
        <v>187</v>
      </c>
      <c r="B78" s="78" t="s">
        <v>171</v>
      </c>
      <c r="C78" s="7">
        <v>5149722</v>
      </c>
      <c r="D78" s="7"/>
      <c r="E78" s="121" t="s">
        <v>173</v>
      </c>
      <c r="F78" s="9">
        <v>0</v>
      </c>
      <c r="G78" s="9">
        <v>0</v>
      </c>
      <c r="H78" s="9">
        <v>0</v>
      </c>
      <c r="I78" s="9"/>
      <c r="J78" s="9">
        <f t="shared" si="97"/>
        <v>0</v>
      </c>
      <c r="K78" s="9">
        <f t="shared" si="98"/>
        <v>0</v>
      </c>
      <c r="L78" s="9">
        <f t="shared" si="99"/>
        <v>0</v>
      </c>
      <c r="M78" s="9">
        <v>0</v>
      </c>
      <c r="N78" s="9">
        <f t="shared" si="100"/>
        <v>0</v>
      </c>
      <c r="O78" s="9">
        <f t="shared" si="113"/>
        <v>0</v>
      </c>
      <c r="P78" s="45">
        <f t="shared" si="113"/>
        <v>0</v>
      </c>
      <c r="Q78" s="9">
        <v>0</v>
      </c>
      <c r="R78" s="9">
        <f t="shared" si="103"/>
        <v>0</v>
      </c>
      <c r="S78" s="9">
        <f t="shared" si="104"/>
        <v>0</v>
      </c>
      <c r="T78" s="9">
        <f t="shared" si="104"/>
        <v>0</v>
      </c>
      <c r="U78" s="9">
        <v>0</v>
      </c>
      <c r="V78" s="9">
        <f t="shared" si="112"/>
        <v>0</v>
      </c>
      <c r="W78" s="9">
        <f t="shared" si="106"/>
        <v>0</v>
      </c>
      <c r="X78" s="9">
        <f t="shared" si="106"/>
        <v>0</v>
      </c>
      <c r="Y78" s="9">
        <v>0</v>
      </c>
      <c r="Z78" s="9">
        <f t="shared" si="109"/>
        <v>0</v>
      </c>
      <c r="AA78" s="9">
        <f t="shared" si="108"/>
        <v>0</v>
      </c>
      <c r="AB78" s="45">
        <f t="shared" si="108"/>
        <v>0</v>
      </c>
      <c r="AC78" s="9">
        <v>0</v>
      </c>
      <c r="AD78" s="9">
        <f t="shared" si="93"/>
        <v>0</v>
      </c>
      <c r="AE78" s="45">
        <f t="shared" si="94"/>
        <v>0</v>
      </c>
      <c r="AF78" s="9">
        <f t="shared" si="95"/>
        <v>0</v>
      </c>
    </row>
    <row r="79" spans="1:32" s="81" customFormat="1" ht="24" x14ac:dyDescent="0.2">
      <c r="A79" s="201" t="s">
        <v>144</v>
      </c>
      <c r="B79" s="13"/>
      <c r="C79" s="13"/>
      <c r="D79" s="13"/>
      <c r="E79" s="13"/>
      <c r="F79" s="44">
        <f>SUM(F65:F78)</f>
        <v>1797341.74</v>
      </c>
      <c r="G79" s="44">
        <f>SUM(G65:G78)</f>
        <v>1797341.74</v>
      </c>
      <c r="H79" s="44">
        <f>SUM(H65:H78)</f>
        <v>66868.03</v>
      </c>
      <c r="I79" s="44">
        <f>SUM(I65:I78)</f>
        <v>0</v>
      </c>
      <c r="J79" s="44">
        <f>I79+H79</f>
        <v>66868.03</v>
      </c>
      <c r="K79" s="44">
        <f t="shared" ref="K79:P79" si="115">SUM(K65:K78)</f>
        <v>1797341.74</v>
      </c>
      <c r="L79" s="44">
        <f t="shared" si="115"/>
        <v>1864209.77</v>
      </c>
      <c r="M79" s="44">
        <f t="shared" si="115"/>
        <v>819768.23</v>
      </c>
      <c r="N79" s="44">
        <f t="shared" si="115"/>
        <v>886636.26</v>
      </c>
      <c r="O79" s="44">
        <f t="shared" si="115"/>
        <v>-977573.51</v>
      </c>
      <c r="P79" s="161">
        <f t="shared" si="115"/>
        <v>-977573.51</v>
      </c>
      <c r="Q79" s="44">
        <f>SUM(Q65:Q78)</f>
        <v>819768.23</v>
      </c>
      <c r="R79" s="44">
        <f>SUM(R65:R78)</f>
        <v>886636.26</v>
      </c>
      <c r="S79" s="44">
        <f>SUM(S65:S78)</f>
        <v>0</v>
      </c>
      <c r="T79" s="44">
        <f t="shared" si="104"/>
        <v>0</v>
      </c>
      <c r="U79" s="44">
        <f>SUM(U65:U78)</f>
        <v>817568.23</v>
      </c>
      <c r="V79" s="44">
        <f>SUM(V65:V78)</f>
        <v>884436.26</v>
      </c>
      <c r="W79" s="44">
        <f>SUM(W65:W78)</f>
        <v>-2200</v>
      </c>
      <c r="X79" s="44">
        <f t="shared" si="106"/>
        <v>-2200</v>
      </c>
      <c r="Y79" s="44">
        <f>SUM(Y65:Y78)</f>
        <v>817568.23</v>
      </c>
      <c r="Z79" s="44">
        <f>SUM(Z65:Z78)</f>
        <v>884436.26</v>
      </c>
      <c r="AA79" s="44">
        <f>SUM(AA65:AA78)</f>
        <v>0</v>
      </c>
      <c r="AB79" s="161">
        <f t="shared" si="108"/>
        <v>0</v>
      </c>
      <c r="AC79" s="44">
        <f>SUM(AC65:AC78)</f>
        <v>801857.27</v>
      </c>
      <c r="AD79" s="44">
        <f>SUM(AD65:AD78)</f>
        <v>868725.3</v>
      </c>
      <c r="AE79" s="161">
        <f>SUM(AE65:AE78)</f>
        <v>-15710.959999999995</v>
      </c>
      <c r="AF79" s="44">
        <f>SUM(AF65:AF78)</f>
        <v>-15710.959999999995</v>
      </c>
    </row>
    <row r="80" spans="1:32" s="81" customFormat="1" x14ac:dyDescent="0.2">
      <c r="A80" s="45" t="s">
        <v>195</v>
      </c>
      <c r="B80" s="46"/>
      <c r="C80" s="46"/>
      <c r="D80" s="46"/>
      <c r="E80" s="46"/>
      <c r="F80" s="46"/>
      <c r="G80" s="47"/>
      <c r="H80" s="84"/>
      <c r="I80" s="84"/>
      <c r="J80" s="9"/>
      <c r="K80" s="9"/>
      <c r="L80" s="9"/>
      <c r="M80" s="84"/>
      <c r="N80" s="9"/>
      <c r="O80" s="9"/>
      <c r="P80" s="45"/>
      <c r="Q80" s="9"/>
      <c r="R80" s="9"/>
      <c r="S80" s="9"/>
      <c r="T80" s="9"/>
      <c r="U80" s="9"/>
      <c r="V80" s="9"/>
      <c r="W80" s="9"/>
      <c r="X80" s="9"/>
      <c r="Y80" s="9"/>
      <c r="Z80" s="9"/>
      <c r="AA80" s="9"/>
      <c r="AB80" s="45"/>
      <c r="AC80" s="9"/>
      <c r="AD80" s="9"/>
      <c r="AE80" s="45"/>
      <c r="AF80" s="9"/>
    </row>
    <row r="81" spans="1:32" s="81" customFormat="1" ht="48" x14ac:dyDescent="0.2">
      <c r="A81" s="30" t="s">
        <v>196</v>
      </c>
      <c r="B81" s="78" t="s">
        <v>197</v>
      </c>
      <c r="C81" s="7">
        <v>5189922</v>
      </c>
      <c r="D81" s="134" t="s">
        <v>261</v>
      </c>
      <c r="E81" s="82" t="s">
        <v>198</v>
      </c>
      <c r="F81" s="9">
        <v>25000</v>
      </c>
      <c r="G81" s="9">
        <v>25000</v>
      </c>
      <c r="H81" s="9">
        <v>0</v>
      </c>
      <c r="I81" s="9"/>
      <c r="J81" s="9">
        <f>I81+H81</f>
        <v>0</v>
      </c>
      <c r="K81" s="9">
        <f>F81+I81</f>
        <v>25000</v>
      </c>
      <c r="L81" s="9">
        <f>G81+H81</f>
        <v>25000</v>
      </c>
      <c r="M81" s="9">
        <v>8680</v>
      </c>
      <c r="N81" s="9">
        <f>M81+H81</f>
        <v>8680</v>
      </c>
      <c r="O81" s="9">
        <f>M81-K81</f>
        <v>-16320</v>
      </c>
      <c r="P81" s="45">
        <f>N81-L81</f>
        <v>-16320</v>
      </c>
      <c r="Q81" s="9">
        <v>8680</v>
      </c>
      <c r="R81" s="9">
        <f>H81+Q81</f>
        <v>8680</v>
      </c>
      <c r="S81" s="9">
        <f>Q81-M81</f>
        <v>0</v>
      </c>
      <c r="T81" s="9">
        <f>R81-N81</f>
        <v>0</v>
      </c>
      <c r="U81" s="9">
        <v>8680</v>
      </c>
      <c r="V81" s="9">
        <f>H81+U81</f>
        <v>8680</v>
      </c>
      <c r="W81" s="9">
        <f>U81-Q81</f>
        <v>0</v>
      </c>
      <c r="X81" s="9">
        <f>V81-R81</f>
        <v>0</v>
      </c>
      <c r="Y81" s="9">
        <v>8680</v>
      </c>
      <c r="Z81" s="9">
        <f t="shared" ref="Z81:Z100" si="116">H81+Y81</f>
        <v>8680</v>
      </c>
      <c r="AA81" s="9">
        <f t="shared" ref="AA81:AB100" si="117">Y81-U81</f>
        <v>0</v>
      </c>
      <c r="AB81" s="45">
        <f t="shared" si="117"/>
        <v>0</v>
      </c>
      <c r="AC81" s="9">
        <v>8680</v>
      </c>
      <c r="AD81" s="9">
        <f t="shared" ref="AD81:AD100" si="118">H81+AC81</f>
        <v>8680</v>
      </c>
      <c r="AE81" s="45">
        <f t="shared" ref="AE81:AE100" si="119">AC81-Y81</f>
        <v>0</v>
      </c>
      <c r="AF81" s="9">
        <f t="shared" ref="AF81:AF100" si="120">AD81-Z81</f>
        <v>0</v>
      </c>
    </row>
    <row r="82" spans="1:32" s="81" customFormat="1" ht="36" x14ac:dyDescent="0.2">
      <c r="A82" s="30" t="s">
        <v>199</v>
      </c>
      <c r="B82" s="78" t="s">
        <v>200</v>
      </c>
      <c r="C82" s="7">
        <v>5198295</v>
      </c>
      <c r="D82" s="134" t="s">
        <v>261</v>
      </c>
      <c r="E82" s="82" t="s">
        <v>201</v>
      </c>
      <c r="F82" s="9">
        <v>75000</v>
      </c>
      <c r="G82" s="9">
        <f t="shared" si="114"/>
        <v>75000</v>
      </c>
      <c r="H82" s="9">
        <v>0</v>
      </c>
      <c r="I82" s="9"/>
      <c r="J82" s="9">
        <f t="shared" ref="J82:J97" si="121">I82+H82</f>
        <v>0</v>
      </c>
      <c r="K82" s="9">
        <f t="shared" ref="K82:K96" si="122">F82+I82</f>
        <v>75000</v>
      </c>
      <c r="L82" s="9">
        <f t="shared" ref="L82:L96" si="123">G82+H82</f>
        <v>75000</v>
      </c>
      <c r="M82" s="9">
        <v>22940</v>
      </c>
      <c r="N82" s="9">
        <f t="shared" ref="N82:N100" si="124">M82+H82</f>
        <v>22940</v>
      </c>
      <c r="O82" s="9">
        <f t="shared" ref="O82:P100" si="125">M82-K82</f>
        <v>-52060</v>
      </c>
      <c r="P82" s="45">
        <f t="shared" si="125"/>
        <v>-52060</v>
      </c>
      <c r="Q82" s="9">
        <v>22940</v>
      </c>
      <c r="R82" s="9">
        <f t="shared" ref="R82:R100" si="126">H82+Q82</f>
        <v>22940</v>
      </c>
      <c r="S82" s="9">
        <f t="shared" ref="S82:T100" si="127">Q82-M82</f>
        <v>0</v>
      </c>
      <c r="T82" s="9">
        <f t="shared" si="127"/>
        <v>0</v>
      </c>
      <c r="U82" s="9">
        <v>22940</v>
      </c>
      <c r="V82" s="9">
        <f t="shared" ref="V82:V89" si="128">H82+U82</f>
        <v>22940</v>
      </c>
      <c r="W82" s="9">
        <f t="shared" ref="W82:X100" si="129">U82-Q82</f>
        <v>0</v>
      </c>
      <c r="X82" s="9">
        <f t="shared" si="129"/>
        <v>0</v>
      </c>
      <c r="Y82" s="9">
        <v>101198.88</v>
      </c>
      <c r="Z82" s="9">
        <f t="shared" si="116"/>
        <v>101198.88</v>
      </c>
      <c r="AA82" s="9">
        <f t="shared" si="117"/>
        <v>78258.880000000005</v>
      </c>
      <c r="AB82" s="45">
        <f t="shared" si="117"/>
        <v>78258.880000000005</v>
      </c>
      <c r="AC82" s="9">
        <v>101198.88</v>
      </c>
      <c r="AD82" s="9">
        <f t="shared" si="118"/>
        <v>101198.88</v>
      </c>
      <c r="AE82" s="45">
        <f t="shared" si="119"/>
        <v>0</v>
      </c>
      <c r="AF82" s="9">
        <f t="shared" si="120"/>
        <v>0</v>
      </c>
    </row>
    <row r="83" spans="1:32" ht="60" x14ac:dyDescent="0.2">
      <c r="A83" s="30" t="s">
        <v>202</v>
      </c>
      <c r="B83" s="78" t="s">
        <v>254</v>
      </c>
      <c r="C83" s="7">
        <v>5189950</v>
      </c>
      <c r="D83" s="134" t="s">
        <v>261</v>
      </c>
      <c r="E83" s="82" t="s">
        <v>203</v>
      </c>
      <c r="F83" s="9">
        <v>21368</v>
      </c>
      <c r="G83" s="9">
        <v>21368</v>
      </c>
      <c r="H83" s="9">
        <v>0</v>
      </c>
      <c r="I83" s="9"/>
      <c r="J83" s="9">
        <f t="shared" si="121"/>
        <v>0</v>
      </c>
      <c r="K83" s="9">
        <f t="shared" si="122"/>
        <v>21368</v>
      </c>
      <c r="L83" s="9">
        <f t="shared" si="123"/>
        <v>21368</v>
      </c>
      <c r="M83" s="9">
        <v>0</v>
      </c>
      <c r="N83" s="9">
        <f t="shared" si="124"/>
        <v>0</v>
      </c>
      <c r="O83" s="9">
        <f t="shared" si="125"/>
        <v>-21368</v>
      </c>
      <c r="P83" s="45">
        <f t="shared" si="125"/>
        <v>-21368</v>
      </c>
      <c r="Q83" s="9">
        <v>0</v>
      </c>
      <c r="R83" s="9">
        <f t="shared" si="126"/>
        <v>0</v>
      </c>
      <c r="S83" s="9">
        <f t="shared" si="127"/>
        <v>0</v>
      </c>
      <c r="T83" s="9">
        <f t="shared" si="127"/>
        <v>0</v>
      </c>
      <c r="U83" s="9">
        <v>0</v>
      </c>
      <c r="V83" s="9">
        <f t="shared" si="128"/>
        <v>0</v>
      </c>
      <c r="W83" s="9">
        <f t="shared" si="129"/>
        <v>0</v>
      </c>
      <c r="X83" s="9">
        <f t="shared" si="129"/>
        <v>0</v>
      </c>
      <c r="Y83" s="9">
        <v>0</v>
      </c>
      <c r="Z83" s="9">
        <f t="shared" si="116"/>
        <v>0</v>
      </c>
      <c r="AA83" s="9">
        <f t="shared" si="117"/>
        <v>0</v>
      </c>
      <c r="AB83" s="45">
        <f t="shared" si="117"/>
        <v>0</v>
      </c>
      <c r="AC83" s="9">
        <v>0</v>
      </c>
      <c r="AD83" s="9">
        <f t="shared" si="118"/>
        <v>0</v>
      </c>
      <c r="AE83" s="45">
        <f t="shared" si="119"/>
        <v>0</v>
      </c>
      <c r="AF83" s="9">
        <f t="shared" si="120"/>
        <v>0</v>
      </c>
    </row>
    <row r="84" spans="1:32" ht="36" x14ac:dyDescent="0.2">
      <c r="A84" s="30" t="s">
        <v>205</v>
      </c>
      <c r="B84" s="78" t="s">
        <v>255</v>
      </c>
      <c r="C84" s="7">
        <v>5189708</v>
      </c>
      <c r="D84" s="134" t="s">
        <v>261</v>
      </c>
      <c r="E84" s="82" t="s">
        <v>206</v>
      </c>
      <c r="F84" s="9">
        <v>9845.6</v>
      </c>
      <c r="G84" s="9">
        <v>9845.6</v>
      </c>
      <c r="H84" s="9">
        <v>0</v>
      </c>
      <c r="I84" s="9"/>
      <c r="J84" s="9">
        <f t="shared" si="121"/>
        <v>0</v>
      </c>
      <c r="K84" s="9">
        <f t="shared" si="122"/>
        <v>9845.6</v>
      </c>
      <c r="L84" s="9">
        <f t="shared" si="123"/>
        <v>9845.6</v>
      </c>
      <c r="M84" s="9">
        <v>0</v>
      </c>
      <c r="N84" s="9">
        <f t="shared" si="124"/>
        <v>0</v>
      </c>
      <c r="O84" s="9">
        <f t="shared" si="125"/>
        <v>-9845.6</v>
      </c>
      <c r="P84" s="45">
        <f t="shared" si="125"/>
        <v>-9845.6</v>
      </c>
      <c r="Q84" s="9">
        <v>0</v>
      </c>
      <c r="R84" s="9">
        <f t="shared" si="126"/>
        <v>0</v>
      </c>
      <c r="S84" s="9">
        <f t="shared" si="127"/>
        <v>0</v>
      </c>
      <c r="T84" s="9">
        <f t="shared" si="127"/>
        <v>0</v>
      </c>
      <c r="U84" s="9">
        <v>0</v>
      </c>
      <c r="V84" s="9">
        <f t="shared" si="128"/>
        <v>0</v>
      </c>
      <c r="W84" s="9">
        <f t="shared" si="129"/>
        <v>0</v>
      </c>
      <c r="X84" s="9">
        <f t="shared" si="129"/>
        <v>0</v>
      </c>
      <c r="Y84" s="9">
        <v>0</v>
      </c>
      <c r="Z84" s="9">
        <f t="shared" si="116"/>
        <v>0</v>
      </c>
      <c r="AA84" s="9">
        <f t="shared" si="117"/>
        <v>0</v>
      </c>
      <c r="AB84" s="45">
        <f t="shared" si="117"/>
        <v>0</v>
      </c>
      <c r="AC84" s="9">
        <v>0</v>
      </c>
      <c r="AD84" s="9">
        <f t="shared" si="118"/>
        <v>0</v>
      </c>
      <c r="AE84" s="45">
        <f t="shared" si="119"/>
        <v>0</v>
      </c>
      <c r="AF84" s="9">
        <f t="shared" si="120"/>
        <v>0</v>
      </c>
    </row>
    <row r="85" spans="1:32" ht="48" x14ac:dyDescent="0.2">
      <c r="A85" s="30" t="s">
        <v>207</v>
      </c>
      <c r="B85" s="78" t="s">
        <v>267</v>
      </c>
      <c r="C85" s="6">
        <v>5200813</v>
      </c>
      <c r="D85" s="134" t="s">
        <v>279</v>
      </c>
      <c r="E85" s="82" t="s">
        <v>208</v>
      </c>
      <c r="F85" s="9">
        <v>50000</v>
      </c>
      <c r="G85" s="9">
        <v>50000</v>
      </c>
      <c r="H85" s="9">
        <v>0</v>
      </c>
      <c r="I85" s="9"/>
      <c r="J85" s="9">
        <f t="shared" si="121"/>
        <v>0</v>
      </c>
      <c r="K85" s="9">
        <f t="shared" si="122"/>
        <v>50000</v>
      </c>
      <c r="L85" s="9">
        <f t="shared" si="123"/>
        <v>50000</v>
      </c>
      <c r="M85" s="9">
        <v>50000</v>
      </c>
      <c r="N85" s="9">
        <f t="shared" si="124"/>
        <v>50000</v>
      </c>
      <c r="O85" s="9">
        <f t="shared" si="125"/>
        <v>0</v>
      </c>
      <c r="P85" s="45">
        <f t="shared" si="125"/>
        <v>0</v>
      </c>
      <c r="Q85" s="9">
        <v>0</v>
      </c>
      <c r="R85" s="9">
        <f t="shared" si="126"/>
        <v>0</v>
      </c>
      <c r="S85" s="9">
        <f>Q85-M85</f>
        <v>-50000</v>
      </c>
      <c r="T85" s="9">
        <f t="shared" si="127"/>
        <v>-50000</v>
      </c>
      <c r="U85" s="9">
        <v>0</v>
      </c>
      <c r="V85" s="9">
        <f t="shared" si="128"/>
        <v>0</v>
      </c>
      <c r="W85" s="9">
        <f t="shared" si="129"/>
        <v>0</v>
      </c>
      <c r="X85" s="9">
        <f t="shared" si="129"/>
        <v>0</v>
      </c>
      <c r="Y85" s="9">
        <v>0</v>
      </c>
      <c r="Z85" s="9">
        <f t="shared" si="116"/>
        <v>0</v>
      </c>
      <c r="AA85" s="9">
        <f t="shared" si="117"/>
        <v>0</v>
      </c>
      <c r="AB85" s="45">
        <f t="shared" si="117"/>
        <v>0</v>
      </c>
      <c r="AC85" s="9">
        <v>0</v>
      </c>
      <c r="AD85" s="9">
        <f t="shared" si="118"/>
        <v>0</v>
      </c>
      <c r="AE85" s="45">
        <f t="shared" si="119"/>
        <v>0</v>
      </c>
      <c r="AF85" s="9">
        <f t="shared" si="120"/>
        <v>0</v>
      </c>
    </row>
    <row r="86" spans="1:32" ht="36" x14ac:dyDescent="0.2">
      <c r="A86" s="30" t="s">
        <v>209</v>
      </c>
      <c r="B86" s="78" t="s">
        <v>210</v>
      </c>
      <c r="C86" s="7">
        <v>5190248</v>
      </c>
      <c r="D86" s="134" t="s">
        <v>261</v>
      </c>
      <c r="E86" s="82" t="s">
        <v>211</v>
      </c>
      <c r="F86" s="9">
        <v>13000</v>
      </c>
      <c r="G86" s="9">
        <f t="shared" si="114"/>
        <v>13000</v>
      </c>
      <c r="H86" s="9">
        <v>0</v>
      </c>
      <c r="I86" s="9"/>
      <c r="J86" s="9">
        <f t="shared" si="121"/>
        <v>0</v>
      </c>
      <c r="K86" s="9">
        <f t="shared" si="122"/>
        <v>13000</v>
      </c>
      <c r="L86" s="9">
        <f t="shared" si="123"/>
        <v>13000</v>
      </c>
      <c r="M86" s="9">
        <v>8700</v>
      </c>
      <c r="N86" s="9">
        <f t="shared" si="124"/>
        <v>8700</v>
      </c>
      <c r="O86" s="9">
        <f t="shared" si="125"/>
        <v>-4300</v>
      </c>
      <c r="P86" s="45">
        <f t="shared" si="125"/>
        <v>-4300</v>
      </c>
      <c r="Q86" s="9">
        <v>8700</v>
      </c>
      <c r="R86" s="9">
        <f t="shared" si="126"/>
        <v>8700</v>
      </c>
      <c r="S86" s="9">
        <f t="shared" si="127"/>
        <v>0</v>
      </c>
      <c r="T86" s="9">
        <f t="shared" si="127"/>
        <v>0</v>
      </c>
      <c r="U86" s="9">
        <v>8700</v>
      </c>
      <c r="V86" s="9">
        <f t="shared" si="128"/>
        <v>8700</v>
      </c>
      <c r="W86" s="9">
        <f t="shared" si="129"/>
        <v>0</v>
      </c>
      <c r="X86" s="9">
        <f t="shared" si="129"/>
        <v>0</v>
      </c>
      <c r="Y86" s="9">
        <v>8700</v>
      </c>
      <c r="Z86" s="9">
        <f t="shared" si="116"/>
        <v>8700</v>
      </c>
      <c r="AA86" s="9">
        <f t="shared" si="117"/>
        <v>0</v>
      </c>
      <c r="AB86" s="45">
        <f t="shared" si="117"/>
        <v>0</v>
      </c>
      <c r="AC86" s="9">
        <v>8700</v>
      </c>
      <c r="AD86" s="9">
        <f t="shared" si="118"/>
        <v>8700</v>
      </c>
      <c r="AE86" s="45">
        <f t="shared" si="119"/>
        <v>0</v>
      </c>
      <c r="AF86" s="9">
        <f t="shared" si="120"/>
        <v>0</v>
      </c>
    </row>
    <row r="87" spans="1:32" ht="24" x14ac:dyDescent="0.2">
      <c r="A87" s="30" t="s">
        <v>212</v>
      </c>
      <c r="B87" s="78" t="s">
        <v>213</v>
      </c>
      <c r="C87" s="7">
        <v>5190344</v>
      </c>
      <c r="D87" s="134" t="s">
        <v>261</v>
      </c>
      <c r="E87" s="82" t="s">
        <v>214</v>
      </c>
      <c r="F87" s="9">
        <v>7000</v>
      </c>
      <c r="G87" s="9">
        <f t="shared" si="114"/>
        <v>7000</v>
      </c>
      <c r="H87" s="9">
        <v>0</v>
      </c>
      <c r="I87" s="9"/>
      <c r="J87" s="9">
        <f t="shared" si="121"/>
        <v>0</v>
      </c>
      <c r="K87" s="9">
        <f t="shared" si="122"/>
        <v>7000</v>
      </c>
      <c r="L87" s="9">
        <f t="shared" si="123"/>
        <v>7000</v>
      </c>
      <c r="M87" s="9">
        <v>800</v>
      </c>
      <c r="N87" s="9">
        <f t="shared" si="124"/>
        <v>800</v>
      </c>
      <c r="O87" s="9">
        <f t="shared" si="125"/>
        <v>-6200</v>
      </c>
      <c r="P87" s="45">
        <f t="shared" si="125"/>
        <v>-6200</v>
      </c>
      <c r="Q87" s="9">
        <v>800</v>
      </c>
      <c r="R87" s="9">
        <f t="shared" si="126"/>
        <v>800</v>
      </c>
      <c r="S87" s="9">
        <f t="shared" si="127"/>
        <v>0</v>
      </c>
      <c r="T87" s="9">
        <f t="shared" si="127"/>
        <v>0</v>
      </c>
      <c r="U87" s="9">
        <v>3000</v>
      </c>
      <c r="V87" s="9">
        <f t="shared" si="128"/>
        <v>3000</v>
      </c>
      <c r="W87" s="9">
        <f t="shared" si="129"/>
        <v>2200</v>
      </c>
      <c r="X87" s="9">
        <f t="shared" si="129"/>
        <v>2200</v>
      </c>
      <c r="Y87" s="9">
        <v>3000</v>
      </c>
      <c r="Z87" s="9">
        <f t="shared" si="116"/>
        <v>3000</v>
      </c>
      <c r="AA87" s="9">
        <f t="shared" si="117"/>
        <v>0</v>
      </c>
      <c r="AB87" s="45">
        <f t="shared" si="117"/>
        <v>0</v>
      </c>
      <c r="AC87" s="9">
        <v>3000</v>
      </c>
      <c r="AD87" s="9">
        <f t="shared" si="118"/>
        <v>3000</v>
      </c>
      <c r="AE87" s="45">
        <f t="shared" si="119"/>
        <v>0</v>
      </c>
      <c r="AF87" s="9">
        <f t="shared" si="120"/>
        <v>0</v>
      </c>
    </row>
    <row r="88" spans="1:32" ht="48" x14ac:dyDescent="0.2">
      <c r="A88" s="30" t="s">
        <v>215</v>
      </c>
      <c r="B88" s="78" t="s">
        <v>263</v>
      </c>
      <c r="C88" s="6">
        <v>5190229</v>
      </c>
      <c r="D88" s="134" t="s">
        <v>279</v>
      </c>
      <c r="E88" s="82" t="s">
        <v>216</v>
      </c>
      <c r="F88" s="9">
        <v>43083</v>
      </c>
      <c r="G88" s="9">
        <f t="shared" si="114"/>
        <v>43083</v>
      </c>
      <c r="H88" s="9">
        <v>0</v>
      </c>
      <c r="I88" s="9"/>
      <c r="J88" s="9">
        <f t="shared" si="121"/>
        <v>0</v>
      </c>
      <c r="K88" s="9">
        <f t="shared" si="122"/>
        <v>43083</v>
      </c>
      <c r="L88" s="9">
        <f t="shared" si="123"/>
        <v>43083</v>
      </c>
      <c r="M88" s="9">
        <v>43083</v>
      </c>
      <c r="N88" s="9">
        <f t="shared" si="124"/>
        <v>43083</v>
      </c>
      <c r="O88" s="9">
        <f t="shared" si="125"/>
        <v>0</v>
      </c>
      <c r="P88" s="45">
        <f t="shared" si="125"/>
        <v>0</v>
      </c>
      <c r="Q88" s="9">
        <v>0</v>
      </c>
      <c r="R88" s="9">
        <f t="shared" si="126"/>
        <v>0</v>
      </c>
      <c r="S88" s="9">
        <f t="shared" si="127"/>
        <v>-43083</v>
      </c>
      <c r="T88" s="9">
        <f t="shared" si="127"/>
        <v>-43083</v>
      </c>
      <c r="U88" s="9">
        <v>0</v>
      </c>
      <c r="V88" s="9">
        <f t="shared" si="128"/>
        <v>0</v>
      </c>
      <c r="W88" s="9">
        <f t="shared" si="129"/>
        <v>0</v>
      </c>
      <c r="X88" s="9">
        <f t="shared" si="129"/>
        <v>0</v>
      </c>
      <c r="Y88" s="9">
        <v>0</v>
      </c>
      <c r="Z88" s="9">
        <f t="shared" si="116"/>
        <v>0</v>
      </c>
      <c r="AA88" s="9">
        <f t="shared" si="117"/>
        <v>0</v>
      </c>
      <c r="AB88" s="45">
        <f t="shared" si="117"/>
        <v>0</v>
      </c>
      <c r="AC88" s="9">
        <v>0</v>
      </c>
      <c r="AD88" s="9">
        <f t="shared" si="118"/>
        <v>0</v>
      </c>
      <c r="AE88" s="45">
        <f t="shared" si="119"/>
        <v>0</v>
      </c>
      <c r="AF88" s="9">
        <f t="shared" si="120"/>
        <v>0</v>
      </c>
    </row>
    <row r="89" spans="1:32" ht="36" x14ac:dyDescent="0.2">
      <c r="A89" s="30" t="s">
        <v>217</v>
      </c>
      <c r="B89" s="78" t="s">
        <v>264</v>
      </c>
      <c r="C89" s="6">
        <v>5190217</v>
      </c>
      <c r="D89" s="134" t="s">
        <v>279</v>
      </c>
      <c r="E89" s="82" t="s">
        <v>218</v>
      </c>
      <c r="F89" s="9">
        <v>101620</v>
      </c>
      <c r="G89" s="9">
        <f t="shared" si="114"/>
        <v>101620</v>
      </c>
      <c r="H89" s="9">
        <v>0</v>
      </c>
      <c r="I89" s="9"/>
      <c r="J89" s="9">
        <f t="shared" si="121"/>
        <v>0</v>
      </c>
      <c r="K89" s="9">
        <f t="shared" si="122"/>
        <v>101620</v>
      </c>
      <c r="L89" s="9">
        <f t="shared" si="123"/>
        <v>101620</v>
      </c>
      <c r="M89" s="9">
        <v>101620</v>
      </c>
      <c r="N89" s="9">
        <f t="shared" si="124"/>
        <v>101620</v>
      </c>
      <c r="O89" s="9">
        <f t="shared" si="125"/>
        <v>0</v>
      </c>
      <c r="P89" s="45">
        <f t="shared" si="125"/>
        <v>0</v>
      </c>
      <c r="Q89" s="9">
        <v>0</v>
      </c>
      <c r="R89" s="9">
        <f t="shared" si="126"/>
        <v>0</v>
      </c>
      <c r="S89" s="9">
        <f t="shared" si="127"/>
        <v>-101620</v>
      </c>
      <c r="T89" s="9">
        <f t="shared" si="127"/>
        <v>-101620</v>
      </c>
      <c r="U89" s="9">
        <v>0</v>
      </c>
      <c r="V89" s="9">
        <f t="shared" si="128"/>
        <v>0</v>
      </c>
      <c r="W89" s="9">
        <f t="shared" si="129"/>
        <v>0</v>
      </c>
      <c r="X89" s="9">
        <f t="shared" si="129"/>
        <v>0</v>
      </c>
      <c r="Y89" s="9">
        <v>0</v>
      </c>
      <c r="Z89" s="9">
        <f t="shared" si="116"/>
        <v>0</v>
      </c>
      <c r="AA89" s="9">
        <f t="shared" si="117"/>
        <v>0</v>
      </c>
      <c r="AB89" s="45">
        <f t="shared" si="117"/>
        <v>0</v>
      </c>
      <c r="AC89" s="9">
        <v>0</v>
      </c>
      <c r="AD89" s="9">
        <f t="shared" si="118"/>
        <v>0</v>
      </c>
      <c r="AE89" s="45">
        <f t="shared" si="119"/>
        <v>0</v>
      </c>
      <c r="AF89" s="9">
        <f t="shared" si="120"/>
        <v>0</v>
      </c>
    </row>
    <row r="90" spans="1:32" s="80" customFormat="1" ht="24" x14ac:dyDescent="0.2">
      <c r="A90" s="116" t="s">
        <v>219</v>
      </c>
      <c r="B90" s="116" t="s">
        <v>204</v>
      </c>
      <c r="C90" s="185">
        <v>5200223</v>
      </c>
      <c r="D90" s="116"/>
      <c r="E90" s="116" t="s">
        <v>220</v>
      </c>
      <c r="F90" s="116">
        <v>34983</v>
      </c>
      <c r="G90" s="116">
        <f t="shared" si="114"/>
        <v>34983</v>
      </c>
      <c r="H90" s="116">
        <v>0</v>
      </c>
      <c r="I90" s="116"/>
      <c r="J90" s="116">
        <f t="shared" si="121"/>
        <v>0</v>
      </c>
      <c r="K90" s="116">
        <f t="shared" si="122"/>
        <v>34983</v>
      </c>
      <c r="L90" s="116">
        <f t="shared" si="123"/>
        <v>34983</v>
      </c>
      <c r="M90" s="116">
        <v>34983</v>
      </c>
      <c r="N90" s="116">
        <f t="shared" si="124"/>
        <v>34983</v>
      </c>
      <c r="O90" s="116">
        <f t="shared" si="125"/>
        <v>0</v>
      </c>
      <c r="P90" s="116">
        <f t="shared" si="125"/>
        <v>0</v>
      </c>
      <c r="Q90" s="116">
        <v>0</v>
      </c>
      <c r="R90" s="116">
        <f t="shared" si="126"/>
        <v>0</v>
      </c>
      <c r="S90" s="116">
        <f t="shared" si="127"/>
        <v>-34983</v>
      </c>
      <c r="T90" s="116">
        <f t="shared" si="127"/>
        <v>-34983</v>
      </c>
      <c r="U90" s="116">
        <v>0</v>
      </c>
      <c r="V90" s="116">
        <f>H90+U90</f>
        <v>0</v>
      </c>
      <c r="W90" s="116">
        <f t="shared" si="129"/>
        <v>0</v>
      </c>
      <c r="X90" s="116">
        <f t="shared" si="129"/>
        <v>0</v>
      </c>
      <c r="Y90" s="116">
        <v>0</v>
      </c>
      <c r="Z90" s="116">
        <f t="shared" si="116"/>
        <v>0</v>
      </c>
      <c r="AA90" s="116">
        <f t="shared" si="117"/>
        <v>0</v>
      </c>
      <c r="AB90" s="149">
        <f t="shared" si="117"/>
        <v>0</v>
      </c>
      <c r="AC90" s="116">
        <v>0</v>
      </c>
      <c r="AD90" s="116">
        <f t="shared" si="118"/>
        <v>0</v>
      </c>
      <c r="AE90" s="116">
        <f t="shared" si="119"/>
        <v>0</v>
      </c>
      <c r="AF90" s="9">
        <f t="shared" si="120"/>
        <v>0</v>
      </c>
    </row>
    <row r="91" spans="1:32" ht="48" x14ac:dyDescent="0.2">
      <c r="A91" s="30" t="s">
        <v>221</v>
      </c>
      <c r="B91" s="7" t="s">
        <v>265</v>
      </c>
      <c r="C91" s="6">
        <v>5190356</v>
      </c>
      <c r="D91" s="134" t="s">
        <v>279</v>
      </c>
      <c r="E91" s="82" t="s">
        <v>222</v>
      </c>
      <c r="F91" s="9">
        <v>45977.06</v>
      </c>
      <c r="G91" s="9">
        <f t="shared" si="114"/>
        <v>45977.06</v>
      </c>
      <c r="H91" s="9">
        <v>0</v>
      </c>
      <c r="I91" s="9"/>
      <c r="J91" s="9">
        <f t="shared" si="121"/>
        <v>0</v>
      </c>
      <c r="K91" s="9">
        <f t="shared" si="122"/>
        <v>45977.06</v>
      </c>
      <c r="L91" s="9">
        <f t="shared" si="123"/>
        <v>45977.06</v>
      </c>
      <c r="M91" s="9">
        <v>45977.06</v>
      </c>
      <c r="N91" s="9">
        <f t="shared" si="124"/>
        <v>45977.06</v>
      </c>
      <c r="O91" s="9">
        <f t="shared" si="125"/>
        <v>0</v>
      </c>
      <c r="P91" s="45">
        <f t="shared" si="125"/>
        <v>0</v>
      </c>
      <c r="Q91" s="9">
        <v>45977.06</v>
      </c>
      <c r="R91" s="9">
        <f t="shared" si="126"/>
        <v>45977.06</v>
      </c>
      <c r="S91" s="9">
        <f t="shared" si="127"/>
        <v>0</v>
      </c>
      <c r="T91" s="9">
        <f t="shared" si="127"/>
        <v>0</v>
      </c>
      <c r="U91" s="9">
        <v>45977.06</v>
      </c>
      <c r="V91" s="9">
        <f>H91+U91</f>
        <v>45977.06</v>
      </c>
      <c r="W91" s="9">
        <f t="shared" si="129"/>
        <v>0</v>
      </c>
      <c r="X91" s="9">
        <f t="shared" si="129"/>
        <v>0</v>
      </c>
      <c r="Y91" s="9">
        <v>45977.06</v>
      </c>
      <c r="Z91" s="9">
        <f t="shared" si="116"/>
        <v>45977.06</v>
      </c>
      <c r="AA91" s="9">
        <f t="shared" si="117"/>
        <v>0</v>
      </c>
      <c r="AB91" s="45">
        <f t="shared" si="117"/>
        <v>0</v>
      </c>
      <c r="AC91" s="9">
        <v>45977.06</v>
      </c>
      <c r="AD91" s="9">
        <f t="shared" si="118"/>
        <v>45977.06</v>
      </c>
      <c r="AE91" s="45">
        <f t="shared" si="119"/>
        <v>0</v>
      </c>
      <c r="AF91" s="9">
        <f t="shared" si="120"/>
        <v>0</v>
      </c>
    </row>
    <row r="92" spans="1:32" ht="24" x14ac:dyDescent="0.2">
      <c r="A92" s="31" t="s">
        <v>223</v>
      </c>
      <c r="B92" s="78" t="s">
        <v>266</v>
      </c>
      <c r="C92" s="7">
        <v>5190211</v>
      </c>
      <c r="D92" s="134" t="s">
        <v>279</v>
      </c>
      <c r="E92" s="82" t="s">
        <v>224</v>
      </c>
      <c r="F92" s="9">
        <v>133376</v>
      </c>
      <c r="G92" s="9">
        <f t="shared" si="114"/>
        <v>133376</v>
      </c>
      <c r="H92" s="9">
        <v>0</v>
      </c>
      <c r="I92" s="9"/>
      <c r="J92" s="9">
        <f t="shared" si="121"/>
        <v>0</v>
      </c>
      <c r="K92" s="9">
        <f t="shared" si="122"/>
        <v>133376</v>
      </c>
      <c r="L92" s="9">
        <f t="shared" si="123"/>
        <v>133376</v>
      </c>
      <c r="M92" s="9">
        <v>133376</v>
      </c>
      <c r="N92" s="9">
        <f t="shared" si="124"/>
        <v>133376</v>
      </c>
      <c r="O92" s="9">
        <f t="shared" si="125"/>
        <v>0</v>
      </c>
      <c r="P92" s="45">
        <f t="shared" si="125"/>
        <v>0</v>
      </c>
      <c r="Q92" s="9">
        <v>133376</v>
      </c>
      <c r="R92" s="9">
        <f t="shared" si="126"/>
        <v>133376</v>
      </c>
      <c r="S92" s="9">
        <f t="shared" si="127"/>
        <v>0</v>
      </c>
      <c r="T92" s="9">
        <f t="shared" si="127"/>
        <v>0</v>
      </c>
      <c r="U92" s="9">
        <v>133376</v>
      </c>
      <c r="V92" s="9">
        <f t="shared" ref="V92:V100" si="130">H92+U92</f>
        <v>133376</v>
      </c>
      <c r="W92" s="9">
        <f t="shared" si="129"/>
        <v>0</v>
      </c>
      <c r="X92" s="9">
        <f t="shared" si="129"/>
        <v>0</v>
      </c>
      <c r="Y92" s="9">
        <v>133376</v>
      </c>
      <c r="Z92" s="9">
        <f t="shared" si="116"/>
        <v>133376</v>
      </c>
      <c r="AA92" s="9">
        <f t="shared" si="117"/>
        <v>0</v>
      </c>
      <c r="AB92" s="45">
        <f t="shared" si="117"/>
        <v>0</v>
      </c>
      <c r="AC92" s="9">
        <v>133376</v>
      </c>
      <c r="AD92" s="9">
        <f t="shared" si="118"/>
        <v>133376</v>
      </c>
      <c r="AE92" s="45">
        <f t="shared" si="119"/>
        <v>0</v>
      </c>
      <c r="AF92" s="9">
        <f t="shared" si="120"/>
        <v>0</v>
      </c>
    </row>
    <row r="93" spans="1:32" ht="60" x14ac:dyDescent="0.2">
      <c r="A93" s="30" t="s">
        <v>225</v>
      </c>
      <c r="B93" s="78" t="s">
        <v>256</v>
      </c>
      <c r="C93" s="7">
        <v>5198130</v>
      </c>
      <c r="D93" s="134" t="s">
        <v>261</v>
      </c>
      <c r="E93" s="82" t="s">
        <v>226</v>
      </c>
      <c r="F93" s="9">
        <v>22000</v>
      </c>
      <c r="G93" s="9">
        <v>22000</v>
      </c>
      <c r="H93" s="9">
        <v>0</v>
      </c>
      <c r="I93" s="9"/>
      <c r="J93" s="9">
        <f t="shared" si="121"/>
        <v>0</v>
      </c>
      <c r="K93" s="9">
        <f t="shared" si="122"/>
        <v>22000</v>
      </c>
      <c r="L93" s="9">
        <f t="shared" si="123"/>
        <v>22000</v>
      </c>
      <c r="M93" s="9">
        <v>0</v>
      </c>
      <c r="N93" s="9">
        <f t="shared" si="124"/>
        <v>0</v>
      </c>
      <c r="O93" s="9">
        <f t="shared" si="125"/>
        <v>-22000</v>
      </c>
      <c r="P93" s="45">
        <f t="shared" si="125"/>
        <v>-22000</v>
      </c>
      <c r="Q93" s="9">
        <v>0</v>
      </c>
      <c r="R93" s="9">
        <f t="shared" si="126"/>
        <v>0</v>
      </c>
      <c r="S93" s="9">
        <f t="shared" si="127"/>
        <v>0</v>
      </c>
      <c r="T93" s="9">
        <f t="shared" si="127"/>
        <v>0</v>
      </c>
      <c r="U93" s="9">
        <v>0</v>
      </c>
      <c r="V93" s="9">
        <f t="shared" si="130"/>
        <v>0</v>
      </c>
      <c r="W93" s="9">
        <f t="shared" si="129"/>
        <v>0</v>
      </c>
      <c r="X93" s="9">
        <f t="shared" si="129"/>
        <v>0</v>
      </c>
      <c r="Y93" s="9">
        <v>0</v>
      </c>
      <c r="Z93" s="9">
        <f t="shared" si="116"/>
        <v>0</v>
      </c>
      <c r="AA93" s="9">
        <f t="shared" si="117"/>
        <v>0</v>
      </c>
      <c r="AB93" s="45">
        <f t="shared" si="117"/>
        <v>0</v>
      </c>
      <c r="AC93" s="9">
        <v>0</v>
      </c>
      <c r="AD93" s="9">
        <f t="shared" si="118"/>
        <v>0</v>
      </c>
      <c r="AE93" s="45">
        <f t="shared" si="119"/>
        <v>0</v>
      </c>
      <c r="AF93" s="9">
        <f t="shared" si="120"/>
        <v>0</v>
      </c>
    </row>
    <row r="94" spans="1:32" ht="24" x14ac:dyDescent="0.2">
      <c r="A94" s="30" t="s">
        <v>227</v>
      </c>
      <c r="B94" s="78" t="s">
        <v>257</v>
      </c>
      <c r="C94" s="6">
        <v>5198127</v>
      </c>
      <c r="D94" s="135" t="s">
        <v>261</v>
      </c>
      <c r="E94" s="82" t="s">
        <v>228</v>
      </c>
      <c r="F94" s="9">
        <v>32000</v>
      </c>
      <c r="G94" s="9">
        <v>32000</v>
      </c>
      <c r="H94" s="9">
        <v>0</v>
      </c>
      <c r="I94" s="9"/>
      <c r="J94" s="9">
        <f t="shared" si="121"/>
        <v>0</v>
      </c>
      <c r="K94" s="9">
        <f t="shared" si="122"/>
        <v>32000</v>
      </c>
      <c r="L94" s="9">
        <f t="shared" si="123"/>
        <v>32000</v>
      </c>
      <c r="M94" s="9">
        <v>0</v>
      </c>
      <c r="N94" s="9">
        <f t="shared" si="124"/>
        <v>0</v>
      </c>
      <c r="O94" s="9">
        <f t="shared" si="125"/>
        <v>-32000</v>
      </c>
      <c r="P94" s="45">
        <f t="shared" si="125"/>
        <v>-32000</v>
      </c>
      <c r="Q94" s="9">
        <v>0</v>
      </c>
      <c r="R94" s="9">
        <f t="shared" si="126"/>
        <v>0</v>
      </c>
      <c r="S94" s="9">
        <f t="shared" si="127"/>
        <v>0</v>
      </c>
      <c r="T94" s="9">
        <f t="shared" si="127"/>
        <v>0</v>
      </c>
      <c r="U94" s="9">
        <v>0</v>
      </c>
      <c r="V94" s="9">
        <f t="shared" si="130"/>
        <v>0</v>
      </c>
      <c r="W94" s="9">
        <f t="shared" si="129"/>
        <v>0</v>
      </c>
      <c r="X94" s="9">
        <f t="shared" si="129"/>
        <v>0</v>
      </c>
      <c r="Y94" s="9">
        <v>0</v>
      </c>
      <c r="Z94" s="9">
        <f t="shared" si="116"/>
        <v>0</v>
      </c>
      <c r="AA94" s="9">
        <f t="shared" si="117"/>
        <v>0</v>
      </c>
      <c r="AB94" s="45">
        <f t="shared" si="117"/>
        <v>0</v>
      </c>
      <c r="AC94" s="9">
        <v>0</v>
      </c>
      <c r="AD94" s="9">
        <f t="shared" si="118"/>
        <v>0</v>
      </c>
      <c r="AE94" s="45">
        <f t="shared" si="119"/>
        <v>0</v>
      </c>
      <c r="AF94" s="9">
        <f t="shared" si="120"/>
        <v>0</v>
      </c>
    </row>
    <row r="95" spans="1:32" ht="36" x14ac:dyDescent="0.2">
      <c r="A95" s="31" t="s">
        <v>229</v>
      </c>
      <c r="B95" s="31" t="s">
        <v>291</v>
      </c>
      <c r="C95" s="7">
        <v>5200008</v>
      </c>
      <c r="D95" s="134"/>
      <c r="E95" s="121" t="s">
        <v>230</v>
      </c>
      <c r="F95" s="9">
        <v>15000</v>
      </c>
      <c r="G95" s="9">
        <v>15000</v>
      </c>
      <c r="H95" s="9">
        <v>0</v>
      </c>
      <c r="I95" s="9"/>
      <c r="J95" s="9">
        <f t="shared" si="121"/>
        <v>0</v>
      </c>
      <c r="K95" s="9">
        <f t="shared" si="122"/>
        <v>15000</v>
      </c>
      <c r="L95" s="9">
        <f t="shared" si="123"/>
        <v>15000</v>
      </c>
      <c r="M95" s="9">
        <v>15000</v>
      </c>
      <c r="N95" s="9">
        <f t="shared" si="124"/>
        <v>15000</v>
      </c>
      <c r="O95" s="9">
        <f t="shared" si="125"/>
        <v>0</v>
      </c>
      <c r="P95" s="45">
        <f t="shared" si="125"/>
        <v>0</v>
      </c>
      <c r="Q95" s="9">
        <v>15000</v>
      </c>
      <c r="R95" s="9">
        <f t="shared" si="126"/>
        <v>15000</v>
      </c>
      <c r="S95" s="9">
        <f t="shared" si="127"/>
        <v>0</v>
      </c>
      <c r="T95" s="9">
        <f t="shared" si="127"/>
        <v>0</v>
      </c>
      <c r="U95" s="9">
        <v>15000</v>
      </c>
      <c r="V95" s="9">
        <f t="shared" si="130"/>
        <v>15000</v>
      </c>
      <c r="W95" s="9">
        <f t="shared" si="129"/>
        <v>0</v>
      </c>
      <c r="X95" s="9">
        <f t="shared" si="129"/>
        <v>0</v>
      </c>
      <c r="Y95" s="9">
        <v>0</v>
      </c>
      <c r="Z95" s="9">
        <f t="shared" si="116"/>
        <v>0</v>
      </c>
      <c r="AA95" s="9">
        <f>Y95-U95</f>
        <v>-15000</v>
      </c>
      <c r="AB95" s="45">
        <f t="shared" si="117"/>
        <v>-15000</v>
      </c>
      <c r="AC95" s="9">
        <v>0</v>
      </c>
      <c r="AD95" s="9">
        <f t="shared" si="118"/>
        <v>0</v>
      </c>
      <c r="AE95" s="45">
        <f t="shared" si="119"/>
        <v>0</v>
      </c>
      <c r="AF95" s="9">
        <f t="shared" si="120"/>
        <v>0</v>
      </c>
    </row>
    <row r="96" spans="1:32" ht="24" x14ac:dyDescent="0.2">
      <c r="A96" s="31" t="s">
        <v>231</v>
      </c>
      <c r="B96" s="78" t="s">
        <v>258</v>
      </c>
      <c r="C96" s="7">
        <v>5189952</v>
      </c>
      <c r="D96" s="134" t="s">
        <v>261</v>
      </c>
      <c r="E96" s="121" t="s">
        <v>232</v>
      </c>
      <c r="F96" s="9">
        <v>110000</v>
      </c>
      <c r="G96" s="9">
        <f t="shared" si="114"/>
        <v>110000</v>
      </c>
      <c r="H96" s="9">
        <v>0</v>
      </c>
      <c r="I96" s="9"/>
      <c r="J96" s="9">
        <f t="shared" si="121"/>
        <v>0</v>
      </c>
      <c r="K96" s="9">
        <f t="shared" si="122"/>
        <v>110000</v>
      </c>
      <c r="L96" s="9">
        <f t="shared" si="123"/>
        <v>110000</v>
      </c>
      <c r="M96" s="9">
        <v>0</v>
      </c>
      <c r="N96" s="9">
        <f t="shared" si="124"/>
        <v>0</v>
      </c>
      <c r="O96" s="9">
        <f t="shared" si="125"/>
        <v>-110000</v>
      </c>
      <c r="P96" s="45">
        <f t="shared" si="125"/>
        <v>-110000</v>
      </c>
      <c r="Q96" s="9">
        <v>0</v>
      </c>
      <c r="R96" s="9">
        <f t="shared" si="126"/>
        <v>0</v>
      </c>
      <c r="S96" s="9">
        <f t="shared" si="127"/>
        <v>0</v>
      </c>
      <c r="T96" s="9">
        <f t="shared" si="127"/>
        <v>0</v>
      </c>
      <c r="U96" s="9">
        <v>0</v>
      </c>
      <c r="V96" s="9">
        <f t="shared" si="130"/>
        <v>0</v>
      </c>
      <c r="W96" s="9">
        <f t="shared" si="129"/>
        <v>0</v>
      </c>
      <c r="X96" s="9">
        <f t="shared" si="129"/>
        <v>0</v>
      </c>
      <c r="Y96" s="9">
        <v>0</v>
      </c>
      <c r="Z96" s="9">
        <f t="shared" si="116"/>
        <v>0</v>
      </c>
      <c r="AA96" s="9">
        <f t="shared" si="117"/>
        <v>0</v>
      </c>
      <c r="AB96" s="45">
        <f t="shared" si="117"/>
        <v>0</v>
      </c>
      <c r="AC96" s="9">
        <v>0</v>
      </c>
      <c r="AD96" s="9">
        <f t="shared" si="118"/>
        <v>0</v>
      </c>
      <c r="AE96" s="45">
        <f t="shared" si="119"/>
        <v>0</v>
      </c>
      <c r="AF96" s="9">
        <f t="shared" si="120"/>
        <v>0</v>
      </c>
    </row>
    <row r="97" spans="1:32" ht="67.5" customHeight="1" x14ac:dyDescent="0.2">
      <c r="A97" s="31" t="s">
        <v>282</v>
      </c>
      <c r="B97" s="31" t="s">
        <v>292</v>
      </c>
      <c r="C97" s="7">
        <v>5202039</v>
      </c>
      <c r="D97" s="134"/>
      <c r="E97" s="211" t="s">
        <v>281</v>
      </c>
      <c r="F97" s="9">
        <v>10000</v>
      </c>
      <c r="G97" s="9">
        <v>10000</v>
      </c>
      <c r="H97" s="9">
        <v>0</v>
      </c>
      <c r="I97" s="9">
        <v>0</v>
      </c>
      <c r="J97" s="9">
        <f t="shared" si="121"/>
        <v>0</v>
      </c>
      <c r="K97" s="9">
        <v>0</v>
      </c>
      <c r="L97" s="9">
        <v>0</v>
      </c>
      <c r="M97" s="9">
        <v>0</v>
      </c>
      <c r="N97" s="9">
        <f t="shared" si="124"/>
        <v>0</v>
      </c>
      <c r="O97" s="9">
        <f t="shared" si="125"/>
        <v>0</v>
      </c>
      <c r="P97" s="45">
        <f t="shared" si="125"/>
        <v>0</v>
      </c>
      <c r="Q97" s="9">
        <v>10000</v>
      </c>
      <c r="R97" s="9">
        <f t="shared" si="126"/>
        <v>10000</v>
      </c>
      <c r="S97" s="9">
        <f t="shared" si="127"/>
        <v>10000</v>
      </c>
      <c r="T97" s="9">
        <f t="shared" si="127"/>
        <v>10000</v>
      </c>
      <c r="U97" s="9">
        <v>10000</v>
      </c>
      <c r="V97" s="9">
        <f t="shared" si="130"/>
        <v>10000</v>
      </c>
      <c r="W97" s="9">
        <f t="shared" si="129"/>
        <v>0</v>
      </c>
      <c r="X97" s="9">
        <f t="shared" si="129"/>
        <v>0</v>
      </c>
      <c r="Y97" s="9">
        <v>0</v>
      </c>
      <c r="Z97" s="9">
        <f t="shared" si="116"/>
        <v>0</v>
      </c>
      <c r="AA97" s="9">
        <f t="shared" si="117"/>
        <v>-10000</v>
      </c>
      <c r="AB97" s="45">
        <f t="shared" si="117"/>
        <v>-10000</v>
      </c>
      <c r="AC97" s="9">
        <v>0</v>
      </c>
      <c r="AD97" s="9">
        <f t="shared" si="118"/>
        <v>0</v>
      </c>
      <c r="AE97" s="45">
        <f t="shared" si="119"/>
        <v>0</v>
      </c>
      <c r="AF97" s="9">
        <f t="shared" si="120"/>
        <v>0</v>
      </c>
    </row>
    <row r="98" spans="1:32" ht="51.75" customHeight="1" x14ac:dyDescent="0.2">
      <c r="A98" s="31"/>
      <c r="B98" s="31" t="s">
        <v>297</v>
      </c>
      <c r="C98" s="7">
        <v>5203035</v>
      </c>
      <c r="D98" s="134"/>
      <c r="E98" s="211" t="s">
        <v>298</v>
      </c>
      <c r="F98" s="9">
        <v>0</v>
      </c>
      <c r="G98" s="9">
        <v>0</v>
      </c>
      <c r="H98" s="9">
        <v>0</v>
      </c>
      <c r="I98" s="9">
        <v>0</v>
      </c>
      <c r="J98" s="9">
        <v>0</v>
      </c>
      <c r="K98" s="9">
        <v>0</v>
      </c>
      <c r="L98" s="9">
        <v>0</v>
      </c>
      <c r="M98" s="9">
        <v>0</v>
      </c>
      <c r="N98" s="9">
        <f t="shared" si="124"/>
        <v>0</v>
      </c>
      <c r="O98" s="9">
        <f t="shared" si="125"/>
        <v>0</v>
      </c>
      <c r="P98" s="45">
        <f t="shared" si="125"/>
        <v>0</v>
      </c>
      <c r="Q98" s="9">
        <v>0</v>
      </c>
      <c r="R98" s="9">
        <f t="shared" si="126"/>
        <v>0</v>
      </c>
      <c r="S98" s="9">
        <f t="shared" si="127"/>
        <v>0</v>
      </c>
      <c r="T98" s="9">
        <f t="shared" si="127"/>
        <v>0</v>
      </c>
      <c r="U98" s="9">
        <v>0</v>
      </c>
      <c r="V98" s="9">
        <f t="shared" si="130"/>
        <v>0</v>
      </c>
      <c r="W98" s="9">
        <f t="shared" si="129"/>
        <v>0</v>
      </c>
      <c r="X98" s="9">
        <f t="shared" si="129"/>
        <v>0</v>
      </c>
      <c r="Y98" s="9">
        <v>0</v>
      </c>
      <c r="Z98" s="9">
        <f t="shared" si="116"/>
        <v>0</v>
      </c>
      <c r="AA98" s="9">
        <f t="shared" si="117"/>
        <v>0</v>
      </c>
      <c r="AB98" s="45">
        <f t="shared" si="117"/>
        <v>0</v>
      </c>
      <c r="AC98" s="9">
        <v>0</v>
      </c>
      <c r="AD98" s="9">
        <f t="shared" si="118"/>
        <v>0</v>
      </c>
      <c r="AE98" s="45">
        <f t="shared" si="119"/>
        <v>0</v>
      </c>
      <c r="AF98" s="9">
        <f t="shared" si="120"/>
        <v>0</v>
      </c>
    </row>
    <row r="99" spans="1:32" ht="38.25" customHeight="1" x14ac:dyDescent="0.2">
      <c r="A99" s="31"/>
      <c r="B99" s="31" t="s">
        <v>299</v>
      </c>
      <c r="C99" s="7">
        <v>5203120</v>
      </c>
      <c r="D99" s="134"/>
      <c r="E99" s="211" t="s">
        <v>300</v>
      </c>
      <c r="F99" s="9">
        <v>0</v>
      </c>
      <c r="G99" s="9">
        <v>0</v>
      </c>
      <c r="H99" s="9">
        <v>0</v>
      </c>
      <c r="I99" s="9">
        <v>0</v>
      </c>
      <c r="J99" s="9">
        <v>0</v>
      </c>
      <c r="K99" s="9">
        <v>0</v>
      </c>
      <c r="L99" s="9">
        <v>0</v>
      </c>
      <c r="M99" s="9">
        <v>0</v>
      </c>
      <c r="N99" s="9">
        <f t="shared" si="124"/>
        <v>0</v>
      </c>
      <c r="O99" s="9">
        <f t="shared" si="125"/>
        <v>0</v>
      </c>
      <c r="P99" s="45">
        <f t="shared" si="125"/>
        <v>0</v>
      </c>
      <c r="Q99" s="9">
        <v>0</v>
      </c>
      <c r="R99" s="9">
        <f t="shared" si="126"/>
        <v>0</v>
      </c>
      <c r="S99" s="9">
        <f t="shared" si="127"/>
        <v>0</v>
      </c>
      <c r="T99" s="9">
        <f t="shared" si="127"/>
        <v>0</v>
      </c>
      <c r="U99" s="9">
        <v>0</v>
      </c>
      <c r="V99" s="9">
        <f t="shared" si="130"/>
        <v>0</v>
      </c>
      <c r="W99" s="9">
        <f t="shared" si="129"/>
        <v>0</v>
      </c>
      <c r="X99" s="9">
        <f t="shared" si="129"/>
        <v>0</v>
      </c>
      <c r="Y99" s="9">
        <v>0</v>
      </c>
      <c r="Z99" s="9">
        <f t="shared" si="116"/>
        <v>0</v>
      </c>
      <c r="AA99" s="9">
        <f t="shared" si="117"/>
        <v>0</v>
      </c>
      <c r="AB99" s="45">
        <f t="shared" si="117"/>
        <v>0</v>
      </c>
      <c r="AC99" s="9">
        <v>0</v>
      </c>
      <c r="AD99" s="9">
        <f t="shared" si="118"/>
        <v>0</v>
      </c>
      <c r="AE99" s="45">
        <f t="shared" si="119"/>
        <v>0</v>
      </c>
      <c r="AF99" s="9">
        <f t="shared" si="120"/>
        <v>0</v>
      </c>
    </row>
    <row r="100" spans="1:32" ht="47.25" customHeight="1" x14ac:dyDescent="0.2">
      <c r="A100" s="31"/>
      <c r="B100" s="31" t="s">
        <v>301</v>
      </c>
      <c r="C100">
        <v>5216877</v>
      </c>
      <c r="D100" s="134"/>
      <c r="E100" s="211" t="s">
        <v>302</v>
      </c>
      <c r="F100" s="9">
        <v>0</v>
      </c>
      <c r="G100" s="9">
        <v>0</v>
      </c>
      <c r="H100" s="9">
        <v>0</v>
      </c>
      <c r="I100" s="9">
        <v>0</v>
      </c>
      <c r="J100" s="9">
        <v>0</v>
      </c>
      <c r="K100" s="9">
        <v>0</v>
      </c>
      <c r="L100" s="9">
        <v>0</v>
      </c>
      <c r="M100" s="9">
        <v>0</v>
      </c>
      <c r="N100" s="9">
        <f t="shared" si="124"/>
        <v>0</v>
      </c>
      <c r="O100" s="9">
        <f t="shared" si="125"/>
        <v>0</v>
      </c>
      <c r="P100" s="45">
        <f t="shared" si="125"/>
        <v>0</v>
      </c>
      <c r="Q100" s="9">
        <v>0</v>
      </c>
      <c r="R100" s="9">
        <f t="shared" si="126"/>
        <v>0</v>
      </c>
      <c r="S100" s="9">
        <f t="shared" si="127"/>
        <v>0</v>
      </c>
      <c r="T100" s="9">
        <f t="shared" si="127"/>
        <v>0</v>
      </c>
      <c r="U100" s="9">
        <v>0</v>
      </c>
      <c r="V100" s="9">
        <f t="shared" si="130"/>
        <v>0</v>
      </c>
      <c r="W100" s="9">
        <f t="shared" si="129"/>
        <v>0</v>
      </c>
      <c r="X100" s="9">
        <f t="shared" si="129"/>
        <v>0</v>
      </c>
      <c r="Y100" s="9">
        <v>0</v>
      </c>
      <c r="Z100" s="9">
        <f t="shared" si="116"/>
        <v>0</v>
      </c>
      <c r="AA100" s="9">
        <f t="shared" si="117"/>
        <v>0</v>
      </c>
      <c r="AB100" s="45">
        <f t="shared" si="117"/>
        <v>0</v>
      </c>
      <c r="AC100" s="9">
        <v>0</v>
      </c>
      <c r="AD100" s="9">
        <f t="shared" si="118"/>
        <v>0</v>
      </c>
      <c r="AE100" s="45">
        <f t="shared" si="119"/>
        <v>0</v>
      </c>
      <c r="AF100" s="9">
        <f t="shared" si="120"/>
        <v>0</v>
      </c>
    </row>
    <row r="101" spans="1:32" ht="22.5" customHeight="1" x14ac:dyDescent="0.2">
      <c r="A101" s="242" t="s">
        <v>233</v>
      </c>
      <c r="B101" s="243"/>
      <c r="C101" s="202"/>
      <c r="D101" s="202"/>
      <c r="E101" s="13"/>
      <c r="F101" s="14">
        <f>SUM(F81:F100)</f>
        <v>749252.65999999992</v>
      </c>
      <c r="G101" s="14">
        <f>SUM(G81:G100)</f>
        <v>749252.65999999992</v>
      </c>
      <c r="H101" s="14">
        <f>SUM(H81:H100)</f>
        <v>0</v>
      </c>
      <c r="I101" s="14">
        <f>SUM(I81:I96)</f>
        <v>0</v>
      </c>
      <c r="J101" s="14">
        <f>I101+H101</f>
        <v>0</v>
      </c>
      <c r="K101" s="14">
        <f>SUM(K81:K97)</f>
        <v>739252.65999999992</v>
      </c>
      <c r="L101" s="14">
        <f>SUM(L81:L97)</f>
        <v>739252.65999999992</v>
      </c>
      <c r="M101" s="14">
        <f t="shared" ref="M101:AD101" si="131">SUM(M81:M100)</f>
        <v>465159.06</v>
      </c>
      <c r="N101" s="14">
        <f t="shared" si="131"/>
        <v>465159.06</v>
      </c>
      <c r="O101" s="14">
        <f t="shared" si="131"/>
        <v>-274093.59999999998</v>
      </c>
      <c r="P101" s="150">
        <f t="shared" si="131"/>
        <v>-274093.59999999998</v>
      </c>
      <c r="Q101" s="14">
        <f t="shared" si="131"/>
        <v>245473.06</v>
      </c>
      <c r="R101" s="14">
        <f t="shared" si="131"/>
        <v>245473.06</v>
      </c>
      <c r="S101" s="14">
        <f t="shared" si="131"/>
        <v>-219686</v>
      </c>
      <c r="T101" s="14">
        <f t="shared" si="131"/>
        <v>-219686</v>
      </c>
      <c r="U101" s="14">
        <f t="shared" si="131"/>
        <v>247673.06</v>
      </c>
      <c r="V101" s="14">
        <f t="shared" si="131"/>
        <v>247673.06</v>
      </c>
      <c r="W101" s="14">
        <f t="shared" si="131"/>
        <v>2200</v>
      </c>
      <c r="X101" s="14">
        <f t="shared" si="131"/>
        <v>2200</v>
      </c>
      <c r="Y101" s="14">
        <f t="shared" si="131"/>
        <v>300931.94</v>
      </c>
      <c r="Z101" s="14">
        <f t="shared" si="131"/>
        <v>300931.94</v>
      </c>
      <c r="AA101" s="14">
        <f t="shared" si="131"/>
        <v>53258.880000000005</v>
      </c>
      <c r="AB101" s="150">
        <f t="shared" si="131"/>
        <v>53258.880000000005</v>
      </c>
      <c r="AC101" s="14">
        <f t="shared" si="131"/>
        <v>300931.94</v>
      </c>
      <c r="AD101" s="14">
        <f t="shared" si="131"/>
        <v>300931.94</v>
      </c>
      <c r="AE101" s="150">
        <f>SUM(AE81:AE97)</f>
        <v>0</v>
      </c>
      <c r="AF101" s="14">
        <f>SUM(AF81:AF97)</f>
        <v>0</v>
      </c>
    </row>
    <row r="102" spans="1:32" x14ac:dyDescent="0.2">
      <c r="A102" s="50"/>
      <c r="B102" s="22"/>
      <c r="C102" s="22"/>
      <c r="D102" s="22"/>
      <c r="E102" s="22"/>
      <c r="F102" s="23"/>
      <c r="G102" s="23"/>
      <c r="H102" s="81"/>
      <c r="I102" s="9"/>
      <c r="J102" s="9"/>
      <c r="K102" s="23"/>
      <c r="M102" s="9"/>
      <c r="N102" s="9"/>
      <c r="O102" s="23"/>
      <c r="Q102" s="168"/>
      <c r="R102" s="168"/>
      <c r="S102" s="168"/>
      <c r="T102" s="169"/>
      <c r="U102" s="168"/>
      <c r="V102" s="168"/>
      <c r="W102" s="168"/>
      <c r="X102" s="169"/>
      <c r="Y102" s="168"/>
      <c r="Z102" s="168"/>
      <c r="AA102" s="168"/>
      <c r="AB102" s="207"/>
      <c r="AC102" s="168"/>
      <c r="AD102" s="168"/>
      <c r="AE102" s="207"/>
      <c r="AF102" s="168"/>
    </row>
    <row r="103" spans="1:32" ht="12.75" customHeight="1" x14ac:dyDescent="0.2">
      <c r="A103" s="244" t="s">
        <v>24</v>
      </c>
      <c r="B103" s="244"/>
      <c r="C103" s="203"/>
      <c r="D103" s="203"/>
      <c r="E103" s="52"/>
      <c r="F103" s="53">
        <f t="shared" ref="F103:AB103" si="132">SUM(F12+F28+F34+F37+F41+F44+F47+F54+F58+F63+F79+F101)</f>
        <v>10473105.300000001</v>
      </c>
      <c r="G103" s="53">
        <f t="shared" si="132"/>
        <v>10473105.300000001</v>
      </c>
      <c r="H103" s="53">
        <f t="shared" si="132"/>
        <v>142374.9</v>
      </c>
      <c r="I103" s="53">
        <f t="shared" si="132"/>
        <v>0</v>
      </c>
      <c r="J103" s="53">
        <f t="shared" si="132"/>
        <v>142374.9</v>
      </c>
      <c r="K103" s="53">
        <f t="shared" si="132"/>
        <v>10463105.300000001</v>
      </c>
      <c r="L103" s="53">
        <f t="shared" si="132"/>
        <v>10605480.200000001</v>
      </c>
      <c r="M103" s="53">
        <f t="shared" si="132"/>
        <v>6976897.7800000003</v>
      </c>
      <c r="N103" s="53">
        <f t="shared" si="132"/>
        <v>7119272.6799999997</v>
      </c>
      <c r="O103" s="53">
        <f t="shared" si="132"/>
        <v>-3486207.5200000009</v>
      </c>
      <c r="P103" s="53">
        <f t="shared" si="132"/>
        <v>-3486207.5200000009</v>
      </c>
      <c r="Q103" s="53">
        <f t="shared" si="132"/>
        <v>6034100.7800000003</v>
      </c>
      <c r="R103" s="53">
        <f t="shared" si="132"/>
        <v>6176475.6799999997</v>
      </c>
      <c r="S103" s="53">
        <f t="shared" si="132"/>
        <v>-942797</v>
      </c>
      <c r="T103" s="53">
        <f t="shared" si="132"/>
        <v>-942797</v>
      </c>
      <c r="U103" s="53">
        <f t="shared" si="132"/>
        <v>6034100.7800000003</v>
      </c>
      <c r="V103" s="53">
        <f t="shared" si="132"/>
        <v>6176475.6799999997</v>
      </c>
      <c r="W103" s="53">
        <f t="shared" si="132"/>
        <v>0</v>
      </c>
      <c r="X103" s="53">
        <f t="shared" si="132"/>
        <v>0</v>
      </c>
      <c r="Y103" s="53">
        <f t="shared" si="132"/>
        <v>6087359.6600000011</v>
      </c>
      <c r="Z103" s="53">
        <f t="shared" si="132"/>
        <v>6229734.5600000005</v>
      </c>
      <c r="AA103" s="53">
        <f t="shared" si="132"/>
        <v>53258.880000000005</v>
      </c>
      <c r="AB103" s="208">
        <f t="shared" si="132"/>
        <v>53258.880000000005</v>
      </c>
      <c r="AC103" s="53">
        <f t="shared" ref="AC103:AF103" si="133">SUM(AC12+AC28+AC34+AC37+AC41+AC44+AC47+AC54+AC58+AC63+AC79+AC101)</f>
        <v>6213438.7600000007</v>
      </c>
      <c r="AD103" s="53">
        <f t="shared" si="133"/>
        <v>6355813.6600000001</v>
      </c>
      <c r="AE103" s="53">
        <f t="shared" si="133"/>
        <v>-1773920.9</v>
      </c>
      <c r="AF103" s="208">
        <f t="shared" si="133"/>
        <v>-1773920.9</v>
      </c>
    </row>
    <row r="104" spans="1:32" x14ac:dyDescent="0.2">
      <c r="A104" s="231" t="s">
        <v>20</v>
      </c>
      <c r="B104" s="231"/>
      <c r="C104" s="199"/>
      <c r="D104" s="199"/>
      <c r="E104" s="199"/>
      <c r="F104" s="199"/>
      <c r="G104" s="199"/>
      <c r="H104" s="199"/>
      <c r="I104" s="199"/>
      <c r="J104" s="199"/>
      <c r="K104" s="199"/>
      <c r="L104" s="199"/>
      <c r="M104" s="199"/>
      <c r="N104" s="199"/>
      <c r="O104" s="199"/>
      <c r="P104" s="162"/>
      <c r="Q104" s="199"/>
      <c r="R104" s="199"/>
      <c r="S104" s="199"/>
      <c r="T104" s="199"/>
      <c r="U104" s="199"/>
      <c r="V104" s="199"/>
      <c r="W104" s="199"/>
      <c r="X104" s="199"/>
      <c r="Y104" s="199"/>
      <c r="Z104" s="199"/>
      <c r="AA104" s="199"/>
      <c r="AB104" s="162"/>
      <c r="AC104" s="199"/>
      <c r="AD104" s="199"/>
      <c r="AE104" s="162"/>
      <c r="AF104" s="199"/>
    </row>
    <row r="105" spans="1:32" x14ac:dyDescent="0.2">
      <c r="A105" s="6" t="s">
        <v>6</v>
      </c>
      <c r="B105" s="7" t="s">
        <v>7</v>
      </c>
      <c r="C105" s="7"/>
      <c r="D105" s="7"/>
      <c r="E105" s="8"/>
      <c r="F105" s="9">
        <v>225000</v>
      </c>
      <c r="G105" s="9">
        <v>225000</v>
      </c>
      <c r="H105" s="9">
        <v>0</v>
      </c>
      <c r="I105" s="9">
        <v>0</v>
      </c>
      <c r="J105" s="9">
        <f t="shared" ref="J105:J119" si="134">I105+H105</f>
        <v>0</v>
      </c>
      <c r="K105" s="9">
        <v>225000</v>
      </c>
      <c r="L105" s="9">
        <v>225000</v>
      </c>
      <c r="M105" s="9">
        <v>225000</v>
      </c>
      <c r="N105" s="9">
        <v>225000</v>
      </c>
      <c r="O105" s="9">
        <v>0</v>
      </c>
      <c r="P105" s="45">
        <v>0</v>
      </c>
      <c r="Q105" s="9">
        <v>225000</v>
      </c>
      <c r="R105" s="9">
        <v>225000</v>
      </c>
      <c r="S105" s="9">
        <v>0</v>
      </c>
      <c r="T105" s="45">
        <v>0</v>
      </c>
      <c r="U105" s="9">
        <v>225000</v>
      </c>
      <c r="V105" s="9">
        <v>225000</v>
      </c>
      <c r="W105" s="9">
        <v>0</v>
      </c>
      <c r="X105" s="45">
        <v>0</v>
      </c>
      <c r="Y105" s="9">
        <v>225000</v>
      </c>
      <c r="Z105" s="9">
        <f t="shared" ref="Z105:Z112" si="135">H105+Y105</f>
        <v>225000</v>
      </c>
      <c r="AA105" s="9">
        <f t="shared" ref="AA105:AB112" si="136">Y105-U105</f>
        <v>0</v>
      </c>
      <c r="AB105" s="45">
        <f t="shared" si="136"/>
        <v>0</v>
      </c>
      <c r="AC105" s="9">
        <v>225000</v>
      </c>
      <c r="AD105" s="9">
        <f t="shared" ref="AD105:AD112" si="137">H105+AC105</f>
        <v>225000</v>
      </c>
      <c r="AE105" s="9">
        <f>AC105-Y105</f>
        <v>0</v>
      </c>
      <c r="AF105" s="45">
        <f>AD105-Z105</f>
        <v>0</v>
      </c>
    </row>
    <row r="106" spans="1:32" x14ac:dyDescent="0.2">
      <c r="A106" s="6" t="s">
        <v>23</v>
      </c>
      <c r="B106" s="7" t="s">
        <v>39</v>
      </c>
      <c r="C106" s="7"/>
      <c r="D106" s="7"/>
      <c r="E106" s="8"/>
      <c r="F106" s="9">
        <v>3200</v>
      </c>
      <c r="G106" s="9">
        <v>3200</v>
      </c>
      <c r="H106" s="9">
        <v>0</v>
      </c>
      <c r="I106" s="9">
        <v>0</v>
      </c>
      <c r="J106" s="9">
        <f t="shared" si="134"/>
        <v>0</v>
      </c>
      <c r="K106" s="9">
        <v>3200</v>
      </c>
      <c r="L106" s="9">
        <v>3200</v>
      </c>
      <c r="M106" s="9">
        <v>3200</v>
      </c>
      <c r="N106" s="9">
        <v>3200</v>
      </c>
      <c r="O106" s="9">
        <v>0</v>
      </c>
      <c r="P106" s="45">
        <v>0</v>
      </c>
      <c r="Q106" s="9">
        <v>3200</v>
      </c>
      <c r="R106" s="9">
        <v>3200</v>
      </c>
      <c r="S106" s="9">
        <v>0</v>
      </c>
      <c r="T106" s="45">
        <v>0</v>
      </c>
      <c r="U106" s="9">
        <v>3200</v>
      </c>
      <c r="V106" s="9">
        <v>3200</v>
      </c>
      <c r="W106" s="9">
        <v>0</v>
      </c>
      <c r="X106" s="45">
        <v>0</v>
      </c>
      <c r="Y106" s="9">
        <v>3200</v>
      </c>
      <c r="Z106" s="9">
        <f t="shared" si="135"/>
        <v>3200</v>
      </c>
      <c r="AA106" s="9">
        <f t="shared" si="136"/>
        <v>0</v>
      </c>
      <c r="AB106" s="45">
        <f t="shared" si="136"/>
        <v>0</v>
      </c>
      <c r="AC106" s="9">
        <v>3200</v>
      </c>
      <c r="AD106" s="9">
        <f t="shared" si="137"/>
        <v>3200</v>
      </c>
      <c r="AE106" s="9">
        <f t="shared" ref="AE106:AE112" si="138">AC106-Y106</f>
        <v>0</v>
      </c>
      <c r="AF106" s="45">
        <v>0</v>
      </c>
    </row>
    <row r="107" spans="1:32" x14ac:dyDescent="0.2">
      <c r="A107" s="6" t="s">
        <v>8</v>
      </c>
      <c r="B107" s="7" t="s">
        <v>37</v>
      </c>
      <c r="C107" s="7"/>
      <c r="D107" s="7"/>
      <c r="E107" s="8"/>
      <c r="F107" s="9">
        <v>5500</v>
      </c>
      <c r="G107" s="9">
        <v>5500</v>
      </c>
      <c r="H107" s="9">
        <v>0</v>
      </c>
      <c r="I107" s="9">
        <v>0</v>
      </c>
      <c r="J107" s="9">
        <f t="shared" si="134"/>
        <v>0</v>
      </c>
      <c r="K107" s="9">
        <v>5500</v>
      </c>
      <c r="L107" s="9">
        <v>5500</v>
      </c>
      <c r="M107" s="9">
        <v>5500</v>
      </c>
      <c r="N107" s="9">
        <v>5500</v>
      </c>
      <c r="O107" s="9">
        <v>0</v>
      </c>
      <c r="P107" s="45">
        <v>0</v>
      </c>
      <c r="Q107" s="9">
        <v>5500</v>
      </c>
      <c r="R107" s="9">
        <v>5500</v>
      </c>
      <c r="S107" s="9">
        <v>0</v>
      </c>
      <c r="T107" s="45">
        <v>0</v>
      </c>
      <c r="U107" s="9">
        <v>5500</v>
      </c>
      <c r="V107" s="9">
        <v>5500</v>
      </c>
      <c r="W107" s="9">
        <v>0</v>
      </c>
      <c r="X107" s="45">
        <v>0</v>
      </c>
      <c r="Y107" s="9">
        <v>5500</v>
      </c>
      <c r="Z107" s="9">
        <f t="shared" si="135"/>
        <v>5500</v>
      </c>
      <c r="AA107" s="9">
        <f t="shared" si="136"/>
        <v>0</v>
      </c>
      <c r="AB107" s="45">
        <f t="shared" si="136"/>
        <v>0</v>
      </c>
      <c r="AC107" s="9">
        <v>5500</v>
      </c>
      <c r="AD107" s="9">
        <f t="shared" si="137"/>
        <v>5500</v>
      </c>
      <c r="AE107" s="9">
        <f t="shared" si="138"/>
        <v>0</v>
      </c>
      <c r="AF107" s="45">
        <v>0</v>
      </c>
    </row>
    <row r="108" spans="1:32" x14ac:dyDescent="0.2">
      <c r="A108" s="6" t="s">
        <v>9</v>
      </c>
      <c r="B108" s="7" t="s">
        <v>38</v>
      </c>
      <c r="C108" s="7"/>
      <c r="D108" s="7"/>
      <c r="E108" s="8"/>
      <c r="F108" s="9">
        <v>3200</v>
      </c>
      <c r="G108" s="9">
        <v>3200</v>
      </c>
      <c r="H108" s="9">
        <v>0</v>
      </c>
      <c r="I108" s="9">
        <v>0</v>
      </c>
      <c r="J108" s="9">
        <f t="shared" si="134"/>
        <v>0</v>
      </c>
      <c r="K108" s="9">
        <v>3200</v>
      </c>
      <c r="L108" s="9">
        <v>3200</v>
      </c>
      <c r="M108" s="9">
        <v>3200</v>
      </c>
      <c r="N108" s="9">
        <v>3200</v>
      </c>
      <c r="O108" s="9">
        <v>0</v>
      </c>
      <c r="P108" s="45">
        <v>0</v>
      </c>
      <c r="Q108" s="9">
        <v>3200</v>
      </c>
      <c r="R108" s="9">
        <v>3200</v>
      </c>
      <c r="S108" s="9">
        <v>0</v>
      </c>
      <c r="T108" s="45">
        <v>0</v>
      </c>
      <c r="U108" s="9">
        <v>3200</v>
      </c>
      <c r="V108" s="9">
        <v>3200</v>
      </c>
      <c r="W108" s="9">
        <v>0</v>
      </c>
      <c r="X108" s="45">
        <v>0</v>
      </c>
      <c r="Y108" s="9">
        <v>3200</v>
      </c>
      <c r="Z108" s="9">
        <f t="shared" si="135"/>
        <v>3200</v>
      </c>
      <c r="AA108" s="9">
        <f t="shared" si="136"/>
        <v>0</v>
      </c>
      <c r="AB108" s="45">
        <f t="shared" si="136"/>
        <v>0</v>
      </c>
      <c r="AC108" s="9">
        <v>3200</v>
      </c>
      <c r="AD108" s="9">
        <f t="shared" si="137"/>
        <v>3200</v>
      </c>
      <c r="AE108" s="9">
        <f t="shared" si="138"/>
        <v>0</v>
      </c>
      <c r="AF108" s="45">
        <v>0</v>
      </c>
    </row>
    <row r="109" spans="1:32" x14ac:dyDescent="0.2">
      <c r="A109" s="6" t="s">
        <v>10</v>
      </c>
      <c r="B109" s="7" t="s">
        <v>13</v>
      </c>
      <c r="C109" s="7"/>
      <c r="D109" s="7"/>
      <c r="E109" s="8"/>
      <c r="F109" s="9">
        <v>0</v>
      </c>
      <c r="G109" s="9">
        <f t="shared" ref="G109:G111" si="139">F109-(F109*2/100)</f>
        <v>0</v>
      </c>
      <c r="H109" s="9">
        <v>0</v>
      </c>
      <c r="I109" s="9">
        <v>0</v>
      </c>
      <c r="J109" s="9">
        <f t="shared" si="134"/>
        <v>0</v>
      </c>
      <c r="K109" s="9">
        <v>0</v>
      </c>
      <c r="L109" s="9">
        <v>0</v>
      </c>
      <c r="M109" s="9">
        <v>0</v>
      </c>
      <c r="N109" s="9">
        <v>0</v>
      </c>
      <c r="O109" s="9">
        <v>0</v>
      </c>
      <c r="P109" s="45">
        <v>0</v>
      </c>
      <c r="Q109" s="9">
        <v>0</v>
      </c>
      <c r="R109" s="9">
        <v>0</v>
      </c>
      <c r="S109" s="9">
        <v>0</v>
      </c>
      <c r="T109" s="45">
        <v>0</v>
      </c>
      <c r="U109" s="9">
        <v>0</v>
      </c>
      <c r="V109" s="9">
        <v>0</v>
      </c>
      <c r="W109" s="9">
        <v>0</v>
      </c>
      <c r="X109" s="45">
        <v>0</v>
      </c>
      <c r="Y109" s="9">
        <v>0</v>
      </c>
      <c r="Z109" s="9">
        <f t="shared" si="135"/>
        <v>0</v>
      </c>
      <c r="AA109" s="9">
        <f t="shared" si="136"/>
        <v>0</v>
      </c>
      <c r="AB109" s="45">
        <f t="shared" si="136"/>
        <v>0</v>
      </c>
      <c r="AC109" s="9">
        <v>0</v>
      </c>
      <c r="AD109" s="9">
        <f t="shared" si="137"/>
        <v>0</v>
      </c>
      <c r="AE109" s="9">
        <f t="shared" si="138"/>
        <v>0</v>
      </c>
      <c r="AF109" s="45">
        <f>AD109-Z109</f>
        <v>0</v>
      </c>
    </row>
    <row r="110" spans="1:32" x14ac:dyDescent="0.2">
      <c r="A110" s="6" t="s">
        <v>11</v>
      </c>
      <c r="B110" s="7" t="s">
        <v>14</v>
      </c>
      <c r="C110" s="7"/>
      <c r="D110" s="7"/>
      <c r="E110" s="8"/>
      <c r="F110" s="9">
        <v>0</v>
      </c>
      <c r="G110" s="9">
        <f t="shared" si="139"/>
        <v>0</v>
      </c>
      <c r="H110" s="9">
        <v>0</v>
      </c>
      <c r="I110" s="9">
        <v>0</v>
      </c>
      <c r="J110" s="9">
        <f t="shared" si="134"/>
        <v>0</v>
      </c>
      <c r="K110" s="9">
        <v>0</v>
      </c>
      <c r="L110" s="9">
        <v>0</v>
      </c>
      <c r="M110" s="9">
        <v>0</v>
      </c>
      <c r="N110" s="9">
        <v>0</v>
      </c>
      <c r="O110" s="9">
        <v>0</v>
      </c>
      <c r="P110" s="45">
        <v>0</v>
      </c>
      <c r="Q110" s="9">
        <v>0</v>
      </c>
      <c r="R110" s="9">
        <v>0</v>
      </c>
      <c r="S110" s="9">
        <v>0</v>
      </c>
      <c r="T110" s="45">
        <v>0</v>
      </c>
      <c r="U110" s="9">
        <v>0</v>
      </c>
      <c r="V110" s="9">
        <v>0</v>
      </c>
      <c r="W110" s="9">
        <v>0</v>
      </c>
      <c r="X110" s="45">
        <v>0</v>
      </c>
      <c r="Y110" s="9">
        <v>0</v>
      </c>
      <c r="Z110" s="9">
        <f t="shared" si="135"/>
        <v>0</v>
      </c>
      <c r="AA110" s="9">
        <f t="shared" si="136"/>
        <v>0</v>
      </c>
      <c r="AB110" s="45">
        <f t="shared" si="136"/>
        <v>0</v>
      </c>
      <c r="AC110" s="9">
        <v>0</v>
      </c>
      <c r="AD110" s="9">
        <f t="shared" si="137"/>
        <v>0</v>
      </c>
      <c r="AE110" s="9">
        <f t="shared" si="138"/>
        <v>0</v>
      </c>
      <c r="AF110" s="45">
        <f>AD110-Z110</f>
        <v>0</v>
      </c>
    </row>
    <row r="111" spans="1:32" x14ac:dyDescent="0.2">
      <c r="A111" s="6" t="s">
        <v>12</v>
      </c>
      <c r="B111" s="7" t="s">
        <v>15</v>
      </c>
      <c r="C111" s="7"/>
      <c r="D111" s="7"/>
      <c r="E111" s="8"/>
      <c r="F111" s="9">
        <v>0</v>
      </c>
      <c r="G111" s="9">
        <f t="shared" si="139"/>
        <v>0</v>
      </c>
      <c r="H111" s="9">
        <v>0</v>
      </c>
      <c r="I111" s="9">
        <v>0</v>
      </c>
      <c r="J111" s="9">
        <f t="shared" si="134"/>
        <v>0</v>
      </c>
      <c r="K111" s="9">
        <v>0</v>
      </c>
      <c r="L111" s="9">
        <v>0</v>
      </c>
      <c r="M111" s="9">
        <v>0</v>
      </c>
      <c r="N111" s="9">
        <v>0</v>
      </c>
      <c r="O111" s="9">
        <v>0</v>
      </c>
      <c r="P111" s="45">
        <v>0</v>
      </c>
      <c r="Q111" s="9">
        <v>0</v>
      </c>
      <c r="R111" s="9">
        <v>0</v>
      </c>
      <c r="S111" s="9">
        <v>0</v>
      </c>
      <c r="T111" s="45">
        <v>0</v>
      </c>
      <c r="U111" s="9">
        <v>0</v>
      </c>
      <c r="V111" s="9">
        <v>0</v>
      </c>
      <c r="W111" s="9">
        <v>0</v>
      </c>
      <c r="X111" s="45">
        <v>0</v>
      </c>
      <c r="Y111" s="9">
        <v>0</v>
      </c>
      <c r="Z111" s="9">
        <f t="shared" si="135"/>
        <v>0</v>
      </c>
      <c r="AA111" s="9">
        <f t="shared" si="136"/>
        <v>0</v>
      </c>
      <c r="AB111" s="45">
        <f t="shared" si="136"/>
        <v>0</v>
      </c>
      <c r="AC111" s="9">
        <v>0</v>
      </c>
      <c r="AD111" s="9">
        <f t="shared" si="137"/>
        <v>0</v>
      </c>
      <c r="AE111" s="9">
        <f t="shared" si="138"/>
        <v>0</v>
      </c>
      <c r="AF111" s="45">
        <f>AD111-Z111</f>
        <v>0</v>
      </c>
    </row>
    <row r="112" spans="1:32" x14ac:dyDescent="0.2">
      <c r="A112" s="6" t="s">
        <v>234</v>
      </c>
      <c r="B112" s="55" t="s">
        <v>235</v>
      </c>
      <c r="C112" s="7"/>
      <c r="D112" s="7"/>
      <c r="E112" s="8"/>
      <c r="F112" s="9">
        <v>5500</v>
      </c>
      <c r="G112" s="9">
        <v>5500</v>
      </c>
      <c r="H112" s="9">
        <v>0</v>
      </c>
      <c r="I112" s="9">
        <v>0</v>
      </c>
      <c r="J112" s="9">
        <f t="shared" si="134"/>
        <v>0</v>
      </c>
      <c r="K112" s="9">
        <v>5500</v>
      </c>
      <c r="L112" s="9">
        <v>5500</v>
      </c>
      <c r="M112" s="9">
        <v>5500</v>
      </c>
      <c r="N112" s="9">
        <v>5500</v>
      </c>
      <c r="O112" s="9">
        <v>0</v>
      </c>
      <c r="P112" s="45">
        <v>0</v>
      </c>
      <c r="Q112" s="9">
        <v>5500</v>
      </c>
      <c r="R112" s="9">
        <v>5500</v>
      </c>
      <c r="S112" s="9">
        <v>0</v>
      </c>
      <c r="T112" s="45">
        <v>0</v>
      </c>
      <c r="U112" s="9">
        <v>5500</v>
      </c>
      <c r="V112" s="9">
        <v>5500</v>
      </c>
      <c r="W112" s="9">
        <v>0</v>
      </c>
      <c r="X112" s="45">
        <v>0</v>
      </c>
      <c r="Y112" s="9">
        <v>5500</v>
      </c>
      <c r="Z112" s="9">
        <f t="shared" si="135"/>
        <v>5500</v>
      </c>
      <c r="AA112" s="9">
        <f t="shared" si="136"/>
        <v>0</v>
      </c>
      <c r="AB112" s="45">
        <f t="shared" si="136"/>
        <v>0</v>
      </c>
      <c r="AC112" s="9">
        <v>5500</v>
      </c>
      <c r="AD112" s="9">
        <f t="shared" si="137"/>
        <v>5500</v>
      </c>
      <c r="AE112" s="9">
        <f t="shared" si="138"/>
        <v>0</v>
      </c>
      <c r="AF112" s="45">
        <v>0</v>
      </c>
    </row>
    <row r="113" spans="1:32" x14ac:dyDescent="0.2">
      <c r="A113" s="232" t="s">
        <v>16</v>
      </c>
      <c r="B113" s="232"/>
      <c r="C113" s="200"/>
      <c r="D113" s="200"/>
      <c r="E113" s="57"/>
      <c r="F113" s="58">
        <f>SUM(F105:F112)</f>
        <v>242400</v>
      </c>
      <c r="G113" s="58">
        <f>SUM(G105:G112)</f>
        <v>242400</v>
      </c>
      <c r="H113" s="58">
        <f>SUM(H105:H112)</f>
        <v>0</v>
      </c>
      <c r="I113" s="58">
        <f>SUM(I105:I112)</f>
        <v>0</v>
      </c>
      <c r="J113" s="58">
        <f t="shared" si="134"/>
        <v>0</v>
      </c>
      <c r="K113" s="58">
        <f t="shared" ref="K113:AB113" si="140">SUM(K105:K112)</f>
        <v>242400</v>
      </c>
      <c r="L113" s="58">
        <f t="shared" si="140"/>
        <v>242400</v>
      </c>
      <c r="M113" s="58">
        <f t="shared" si="140"/>
        <v>242400</v>
      </c>
      <c r="N113" s="58">
        <f t="shared" si="140"/>
        <v>242400</v>
      </c>
      <c r="O113" s="58">
        <f t="shared" si="140"/>
        <v>0</v>
      </c>
      <c r="P113" s="163">
        <f t="shared" si="140"/>
        <v>0</v>
      </c>
      <c r="Q113" s="58">
        <f t="shared" si="140"/>
        <v>242400</v>
      </c>
      <c r="R113" s="58">
        <f t="shared" si="140"/>
        <v>242400</v>
      </c>
      <c r="S113" s="58">
        <f t="shared" si="140"/>
        <v>0</v>
      </c>
      <c r="T113" s="163">
        <f t="shared" si="140"/>
        <v>0</v>
      </c>
      <c r="U113" s="58">
        <f t="shared" si="140"/>
        <v>242400</v>
      </c>
      <c r="V113" s="58">
        <f t="shared" si="140"/>
        <v>242400</v>
      </c>
      <c r="W113" s="58">
        <f t="shared" si="140"/>
        <v>0</v>
      </c>
      <c r="X113" s="163">
        <f t="shared" si="140"/>
        <v>0</v>
      </c>
      <c r="Y113" s="58">
        <f t="shared" si="140"/>
        <v>242400</v>
      </c>
      <c r="Z113" s="58">
        <f t="shared" si="140"/>
        <v>242400</v>
      </c>
      <c r="AA113" s="58">
        <f t="shared" si="140"/>
        <v>0</v>
      </c>
      <c r="AB113" s="163">
        <f t="shared" si="140"/>
        <v>0</v>
      </c>
      <c r="AC113" s="58">
        <f t="shared" ref="AC113:AF113" si="141">SUM(AC105:AC112)</f>
        <v>242400</v>
      </c>
      <c r="AD113" s="58">
        <f t="shared" si="141"/>
        <v>242400</v>
      </c>
      <c r="AE113" s="58">
        <f t="shared" si="141"/>
        <v>0</v>
      </c>
      <c r="AF113" s="163">
        <f t="shared" si="141"/>
        <v>0</v>
      </c>
    </row>
    <row r="114" spans="1:32" ht="12.75" customHeight="1" x14ac:dyDescent="0.2">
      <c r="A114" s="255" t="s">
        <v>236</v>
      </c>
      <c r="B114" s="256"/>
      <c r="C114" s="88"/>
      <c r="D114" s="88"/>
      <c r="E114" s="89"/>
      <c r="F114" s="90">
        <f>F103+F113</f>
        <v>10715505.300000001</v>
      </c>
      <c r="G114" s="90">
        <f>G103+G113</f>
        <v>10715505.300000001</v>
      </c>
      <c r="H114" s="90">
        <f>SUM(H103+H113)</f>
        <v>142374.9</v>
      </c>
      <c r="I114" s="90">
        <f>SUM(I103+I113)</f>
        <v>0</v>
      </c>
      <c r="J114" s="90">
        <f t="shared" si="134"/>
        <v>142374.9</v>
      </c>
      <c r="K114" s="90">
        <f>K103+K113</f>
        <v>10705505.300000001</v>
      </c>
      <c r="L114" s="90">
        <f>L103+L113</f>
        <v>10847880.200000001</v>
      </c>
      <c r="M114" s="90">
        <f>SUM(M103+M113)</f>
        <v>7219297.7800000003</v>
      </c>
      <c r="N114" s="90">
        <f>SUM(N103+N113)</f>
        <v>7361672.6799999997</v>
      </c>
      <c r="O114" s="90">
        <f>O103+O113</f>
        <v>-3486207.5200000009</v>
      </c>
      <c r="P114" s="164">
        <f>P103+P113</f>
        <v>-3486207.5200000009</v>
      </c>
      <c r="Q114" s="90">
        <f>SUM(Q103+Q113)</f>
        <v>6276500.7800000003</v>
      </c>
      <c r="R114" s="90">
        <f>SUM(R103+R113)</f>
        <v>6418875.6799999997</v>
      </c>
      <c r="S114" s="90">
        <f>S103+S113</f>
        <v>-942797</v>
      </c>
      <c r="T114" s="164">
        <f>T103+T113</f>
        <v>-942797</v>
      </c>
      <c r="U114" s="90">
        <f>SUM(U103+U113)</f>
        <v>6276500.7800000003</v>
      </c>
      <c r="V114" s="90">
        <f>SUM(V103+V113)</f>
        <v>6418875.6799999997</v>
      </c>
      <c r="W114" s="90">
        <f>W103+W113</f>
        <v>0</v>
      </c>
      <c r="X114" s="164">
        <f>X103+X113</f>
        <v>0</v>
      </c>
      <c r="Y114" s="90">
        <f>SUM(Y103+Y113)</f>
        <v>6329759.6600000011</v>
      </c>
      <c r="Z114" s="90">
        <f>SUM(Z103+Z113)</f>
        <v>6472134.5600000005</v>
      </c>
      <c r="AA114" s="90">
        <f>AA103+AA113</f>
        <v>53258.880000000005</v>
      </c>
      <c r="AB114" s="164">
        <f>AB103+AB113</f>
        <v>53258.880000000005</v>
      </c>
      <c r="AC114" s="90">
        <f>SUM(AC103+AC113)</f>
        <v>6455838.7600000007</v>
      </c>
      <c r="AD114" s="90">
        <f>SUM(AD103+AD113)</f>
        <v>6598213.6600000001</v>
      </c>
      <c r="AE114" s="90">
        <f>AE103+AE113</f>
        <v>-1773920.9</v>
      </c>
      <c r="AF114" s="164">
        <f>AF103+AF113</f>
        <v>-1773920.9</v>
      </c>
    </row>
    <row r="115" spans="1:32" x14ac:dyDescent="0.2">
      <c r="B115" s="62"/>
      <c r="C115" s="62"/>
      <c r="D115" s="62"/>
      <c r="E115" s="63" t="s">
        <v>97</v>
      </c>
      <c r="F115" s="91">
        <f>F12+F28+F34+F37+F41+F44</f>
        <v>200000</v>
      </c>
      <c r="G115" s="91">
        <f>G12+G28+G34+G37+G41+G44</f>
        <v>200000</v>
      </c>
      <c r="H115" s="91">
        <f>H12+H28+H34+H37+H41+H44</f>
        <v>6950.34</v>
      </c>
      <c r="I115" s="91">
        <f>I12+I28+I34+I37+I41+I44</f>
        <v>0</v>
      </c>
      <c r="J115" s="91">
        <f t="shared" si="134"/>
        <v>6950.34</v>
      </c>
      <c r="K115" s="91">
        <f t="shared" ref="K115:AB115" si="142">K12+K28+K34+K37+K41+K44</f>
        <v>200000</v>
      </c>
      <c r="L115" s="91">
        <f t="shared" si="142"/>
        <v>206950.34</v>
      </c>
      <c r="M115" s="91">
        <f t="shared" si="142"/>
        <v>200000</v>
      </c>
      <c r="N115" s="91">
        <f t="shared" si="142"/>
        <v>206950.34</v>
      </c>
      <c r="O115" s="91">
        <f t="shared" si="142"/>
        <v>0</v>
      </c>
      <c r="P115" s="165">
        <f t="shared" si="142"/>
        <v>0</v>
      </c>
      <c r="Q115" s="91">
        <f t="shared" si="142"/>
        <v>200000</v>
      </c>
      <c r="R115" s="91">
        <f t="shared" si="142"/>
        <v>206950.34</v>
      </c>
      <c r="S115" s="91">
        <f t="shared" si="142"/>
        <v>0</v>
      </c>
      <c r="T115" s="165">
        <f t="shared" si="142"/>
        <v>0</v>
      </c>
      <c r="U115" s="91">
        <f t="shared" si="142"/>
        <v>200000</v>
      </c>
      <c r="V115" s="91">
        <f t="shared" si="142"/>
        <v>206950.34</v>
      </c>
      <c r="W115" s="91">
        <f t="shared" si="142"/>
        <v>0</v>
      </c>
      <c r="X115" s="165">
        <f t="shared" si="142"/>
        <v>0</v>
      </c>
      <c r="Y115" s="91">
        <f t="shared" si="142"/>
        <v>200000</v>
      </c>
      <c r="Z115" s="91">
        <f t="shared" si="142"/>
        <v>206950.34</v>
      </c>
      <c r="AA115" s="91">
        <f t="shared" si="142"/>
        <v>0</v>
      </c>
      <c r="AB115" s="165">
        <f t="shared" si="142"/>
        <v>0</v>
      </c>
      <c r="AC115" s="91">
        <f t="shared" ref="AC115:AF115" si="143">AC12+AC28+AC34+AC37+AC41+AC44</f>
        <v>200000</v>
      </c>
      <c r="AD115" s="91">
        <f t="shared" si="143"/>
        <v>206950.34</v>
      </c>
      <c r="AE115" s="91">
        <f t="shared" si="143"/>
        <v>0</v>
      </c>
      <c r="AF115" s="165">
        <f t="shared" si="143"/>
        <v>0</v>
      </c>
    </row>
    <row r="116" spans="1:32" x14ac:dyDescent="0.2">
      <c r="B116" s="62"/>
      <c r="C116" s="62"/>
      <c r="D116" s="62"/>
      <c r="E116" s="63" t="s">
        <v>145</v>
      </c>
      <c r="F116" s="64">
        <f>F79 + F101</f>
        <v>2546594.4</v>
      </c>
      <c r="G116" s="64">
        <f>G79 + G101</f>
        <v>2546594.4</v>
      </c>
      <c r="H116" s="64">
        <f>H79 + H101</f>
        <v>66868.03</v>
      </c>
      <c r="I116" s="64">
        <f>I79 + I101</f>
        <v>0</v>
      </c>
      <c r="J116" s="64">
        <f t="shared" si="134"/>
        <v>66868.03</v>
      </c>
      <c r="K116" s="64">
        <f t="shared" ref="K116:AF116" si="144">K79 + K101</f>
        <v>2536594.4</v>
      </c>
      <c r="L116" s="64">
        <f t="shared" si="144"/>
        <v>2603462.4299999997</v>
      </c>
      <c r="M116" s="64">
        <f t="shared" si="144"/>
        <v>1284927.29</v>
      </c>
      <c r="N116" s="64">
        <f t="shared" si="144"/>
        <v>1351795.32</v>
      </c>
      <c r="O116" s="64">
        <f t="shared" si="144"/>
        <v>-1251667.1099999999</v>
      </c>
      <c r="P116" s="166">
        <f t="shared" si="144"/>
        <v>-1251667.1099999999</v>
      </c>
      <c r="Q116" s="64">
        <f t="shared" si="144"/>
        <v>1065241.29</v>
      </c>
      <c r="R116" s="64">
        <f t="shared" si="144"/>
        <v>1132109.32</v>
      </c>
      <c r="S116" s="64">
        <f t="shared" si="144"/>
        <v>-219686</v>
      </c>
      <c r="T116" s="166">
        <f t="shared" si="144"/>
        <v>-219686</v>
      </c>
      <c r="U116" s="64">
        <f t="shared" si="144"/>
        <v>1065241.29</v>
      </c>
      <c r="V116" s="64">
        <f t="shared" si="144"/>
        <v>1132109.32</v>
      </c>
      <c r="W116" s="64">
        <f t="shared" si="144"/>
        <v>0</v>
      </c>
      <c r="X116" s="166">
        <f t="shared" si="144"/>
        <v>0</v>
      </c>
      <c r="Y116" s="64">
        <f t="shared" si="144"/>
        <v>1118500.17</v>
      </c>
      <c r="Z116" s="64">
        <f t="shared" si="144"/>
        <v>1185368.2</v>
      </c>
      <c r="AA116" s="64">
        <f t="shared" si="144"/>
        <v>53258.880000000005</v>
      </c>
      <c r="AB116" s="166">
        <f t="shared" si="144"/>
        <v>53258.880000000005</v>
      </c>
      <c r="AC116" s="64">
        <f t="shared" si="144"/>
        <v>1102789.21</v>
      </c>
      <c r="AD116" s="64">
        <f t="shared" si="144"/>
        <v>1169657.24</v>
      </c>
      <c r="AE116" s="64">
        <f t="shared" si="144"/>
        <v>-15710.959999999995</v>
      </c>
      <c r="AF116" s="166">
        <f t="shared" si="144"/>
        <v>-15710.959999999995</v>
      </c>
    </row>
    <row r="117" spans="1:32" x14ac:dyDescent="0.2">
      <c r="B117" s="62"/>
      <c r="C117" s="62"/>
      <c r="D117" s="62"/>
      <c r="E117" s="63" t="s">
        <v>98</v>
      </c>
      <c r="F117" s="166">
        <f t="shared" ref="F117:AB117" si="145">F47+F54+F58+F63</f>
        <v>7726510.9000000004</v>
      </c>
      <c r="G117" s="166">
        <f t="shared" si="145"/>
        <v>7726510.9000000004</v>
      </c>
      <c r="H117" s="166">
        <f t="shared" si="145"/>
        <v>68556.53</v>
      </c>
      <c r="I117" s="166">
        <f t="shared" si="145"/>
        <v>0</v>
      </c>
      <c r="J117" s="166">
        <f t="shared" si="145"/>
        <v>68556.53</v>
      </c>
      <c r="K117" s="166">
        <f t="shared" si="145"/>
        <v>7726510.9000000004</v>
      </c>
      <c r="L117" s="166">
        <f t="shared" si="145"/>
        <v>7795067.4300000006</v>
      </c>
      <c r="M117" s="166">
        <f t="shared" si="145"/>
        <v>5491970.4900000002</v>
      </c>
      <c r="N117" s="166">
        <f t="shared" si="145"/>
        <v>5560527.0199999996</v>
      </c>
      <c r="O117" s="166">
        <f t="shared" si="145"/>
        <v>-2234540.4100000006</v>
      </c>
      <c r="P117" s="166">
        <f t="shared" si="145"/>
        <v>-2234540.4100000006</v>
      </c>
      <c r="Q117" s="166">
        <f t="shared" si="145"/>
        <v>4768859.49</v>
      </c>
      <c r="R117" s="166">
        <f t="shared" si="145"/>
        <v>4837416.0199999996</v>
      </c>
      <c r="S117" s="166">
        <f t="shared" si="145"/>
        <v>-723111</v>
      </c>
      <c r="T117" s="166">
        <f t="shared" si="145"/>
        <v>-723111</v>
      </c>
      <c r="U117" s="166">
        <f t="shared" si="145"/>
        <v>4768859.49</v>
      </c>
      <c r="V117" s="166">
        <f t="shared" si="145"/>
        <v>4837416.0199999996</v>
      </c>
      <c r="W117" s="166">
        <f t="shared" si="145"/>
        <v>0</v>
      </c>
      <c r="X117" s="166">
        <f t="shared" si="145"/>
        <v>0</v>
      </c>
      <c r="Y117" s="166">
        <f t="shared" si="145"/>
        <v>4768859.49</v>
      </c>
      <c r="Z117" s="166">
        <f t="shared" si="145"/>
        <v>4837416.0199999996</v>
      </c>
      <c r="AA117" s="166">
        <f t="shared" si="145"/>
        <v>0</v>
      </c>
      <c r="AB117" s="166">
        <f t="shared" si="145"/>
        <v>0</v>
      </c>
      <c r="AC117" s="166">
        <f t="shared" ref="AC117:AF117" si="146">AC47+AC54+AC58+AC63</f>
        <v>4910649.55</v>
      </c>
      <c r="AD117" s="166">
        <f t="shared" si="146"/>
        <v>4979206.0799999991</v>
      </c>
      <c r="AE117" s="166">
        <f t="shared" si="146"/>
        <v>-1758209.94</v>
      </c>
      <c r="AF117" s="166">
        <f t="shared" si="146"/>
        <v>-1758209.94</v>
      </c>
    </row>
    <row r="118" spans="1:32" x14ac:dyDescent="0.2">
      <c r="B118" s="62"/>
      <c r="C118" s="62"/>
      <c r="D118" s="62"/>
      <c r="E118" s="63" t="s">
        <v>35</v>
      </c>
      <c r="F118" s="64">
        <f>SUM(F113)</f>
        <v>242400</v>
      </c>
      <c r="G118" s="64">
        <f>SUM(G113)</f>
        <v>242400</v>
      </c>
      <c r="H118" s="64">
        <f>SUM(H113)</f>
        <v>0</v>
      </c>
      <c r="I118" s="64">
        <f>SUM(I113)</f>
        <v>0</v>
      </c>
      <c r="J118" s="64">
        <f>I118+H118</f>
        <v>0</v>
      </c>
      <c r="K118" s="64">
        <f t="shared" ref="K118:AB118" si="147">SUM(K113)</f>
        <v>242400</v>
      </c>
      <c r="L118" s="64">
        <f t="shared" si="147"/>
        <v>242400</v>
      </c>
      <c r="M118" s="64">
        <f t="shared" si="147"/>
        <v>242400</v>
      </c>
      <c r="N118" s="64">
        <f t="shared" si="147"/>
        <v>242400</v>
      </c>
      <c r="O118" s="64">
        <f t="shared" si="147"/>
        <v>0</v>
      </c>
      <c r="P118" s="166">
        <f t="shared" si="147"/>
        <v>0</v>
      </c>
      <c r="Q118" s="64">
        <f t="shared" si="147"/>
        <v>242400</v>
      </c>
      <c r="R118" s="64">
        <f t="shared" si="147"/>
        <v>242400</v>
      </c>
      <c r="S118" s="64">
        <f t="shared" si="147"/>
        <v>0</v>
      </c>
      <c r="T118" s="166">
        <f t="shared" si="147"/>
        <v>0</v>
      </c>
      <c r="U118" s="64">
        <f t="shared" si="147"/>
        <v>242400</v>
      </c>
      <c r="V118" s="64">
        <f t="shared" si="147"/>
        <v>242400</v>
      </c>
      <c r="W118" s="64">
        <f t="shared" si="147"/>
        <v>0</v>
      </c>
      <c r="X118" s="166">
        <f t="shared" si="147"/>
        <v>0</v>
      </c>
      <c r="Y118" s="64">
        <f t="shared" si="147"/>
        <v>242400</v>
      </c>
      <c r="Z118" s="64">
        <f t="shared" si="147"/>
        <v>242400</v>
      </c>
      <c r="AA118" s="64">
        <f t="shared" si="147"/>
        <v>0</v>
      </c>
      <c r="AB118" s="166">
        <f t="shared" si="147"/>
        <v>0</v>
      </c>
      <c r="AC118" s="64">
        <f t="shared" ref="AC118:AF118" si="148">SUM(AC113)</f>
        <v>242400</v>
      </c>
      <c r="AD118" s="64">
        <f t="shared" si="148"/>
        <v>242400</v>
      </c>
      <c r="AE118" s="64">
        <f t="shared" si="148"/>
        <v>0</v>
      </c>
      <c r="AF118" s="166">
        <f t="shared" si="148"/>
        <v>0</v>
      </c>
    </row>
    <row r="119" spans="1:32" x14ac:dyDescent="0.2">
      <c r="B119" s="65"/>
      <c r="C119" s="65"/>
      <c r="D119" s="65"/>
      <c r="E119" s="66" t="s">
        <v>99</v>
      </c>
      <c r="F119" s="67">
        <f>SUM(F115:F118)</f>
        <v>10715505.300000001</v>
      </c>
      <c r="G119" s="67">
        <f>SUM(G115:G118)</f>
        <v>10715505.300000001</v>
      </c>
      <c r="H119" s="67">
        <f>SUM(H115:H118)</f>
        <v>142374.9</v>
      </c>
      <c r="I119" s="67">
        <f>SUM(I115:I118)</f>
        <v>0</v>
      </c>
      <c r="J119" s="67">
        <f t="shared" si="134"/>
        <v>142374.9</v>
      </c>
      <c r="K119" s="67">
        <f t="shared" ref="K119:AB119" si="149">SUM(K115:K118)</f>
        <v>10705505.300000001</v>
      </c>
      <c r="L119" s="67">
        <f t="shared" si="149"/>
        <v>10847880.199999999</v>
      </c>
      <c r="M119" s="67">
        <f t="shared" si="149"/>
        <v>7219297.7800000003</v>
      </c>
      <c r="N119" s="67">
        <f t="shared" si="149"/>
        <v>7361672.6799999997</v>
      </c>
      <c r="O119" s="67">
        <f t="shared" si="149"/>
        <v>-3486207.5200000005</v>
      </c>
      <c r="P119" s="167">
        <f t="shared" si="149"/>
        <v>-3486207.5200000005</v>
      </c>
      <c r="Q119" s="67">
        <f t="shared" si="149"/>
        <v>6276500.7800000003</v>
      </c>
      <c r="R119" s="67">
        <f t="shared" si="149"/>
        <v>6418875.6799999997</v>
      </c>
      <c r="S119" s="67">
        <f t="shared" si="149"/>
        <v>-942797</v>
      </c>
      <c r="T119" s="167">
        <f t="shared" si="149"/>
        <v>-942797</v>
      </c>
      <c r="U119" s="67">
        <f t="shared" si="149"/>
        <v>6276500.7800000003</v>
      </c>
      <c r="V119" s="67">
        <f t="shared" si="149"/>
        <v>6418875.6799999997</v>
      </c>
      <c r="W119" s="67">
        <f t="shared" si="149"/>
        <v>0</v>
      </c>
      <c r="X119" s="167">
        <f t="shared" si="149"/>
        <v>0</v>
      </c>
      <c r="Y119" s="67">
        <f t="shared" si="149"/>
        <v>6329759.6600000001</v>
      </c>
      <c r="Z119" s="67">
        <f t="shared" si="149"/>
        <v>6472134.5599999996</v>
      </c>
      <c r="AA119" s="67">
        <f t="shared" si="149"/>
        <v>53258.880000000005</v>
      </c>
      <c r="AB119" s="167">
        <f t="shared" si="149"/>
        <v>53258.880000000005</v>
      </c>
      <c r="AC119" s="67">
        <f t="shared" ref="AC119:AF119" si="150">SUM(AC115:AC118)</f>
        <v>6455838.7599999998</v>
      </c>
      <c r="AD119" s="67">
        <f t="shared" si="150"/>
        <v>6598213.6599999992</v>
      </c>
      <c r="AE119" s="67">
        <f t="shared" si="150"/>
        <v>-1773920.9</v>
      </c>
      <c r="AF119" s="167">
        <f t="shared" si="150"/>
        <v>-1773920.9</v>
      </c>
    </row>
    <row r="120" spans="1:32" x14ac:dyDescent="0.2">
      <c r="M120" s="85"/>
    </row>
    <row r="121" spans="1:32" x14ac:dyDescent="0.2">
      <c r="M121" s="85"/>
    </row>
    <row r="124" spans="1:32" x14ac:dyDescent="0.2">
      <c r="J124" s="85"/>
      <c r="T124" s="85"/>
      <c r="AC124" s="85"/>
    </row>
    <row r="126" spans="1:32" x14ac:dyDescent="0.2">
      <c r="I126" s="85"/>
    </row>
    <row r="127" spans="1:32" x14ac:dyDescent="0.2">
      <c r="V127" s="85"/>
    </row>
  </sheetData>
  <mergeCells count="23">
    <mergeCell ref="A101:B101"/>
    <mergeCell ref="A103:B103"/>
    <mergeCell ref="A104:B104"/>
    <mergeCell ref="A113:B113"/>
    <mergeCell ref="A114:B114"/>
    <mergeCell ref="A64:G64"/>
    <mergeCell ref="A44:B44"/>
    <mergeCell ref="A45:B45"/>
    <mergeCell ref="A47:B47"/>
    <mergeCell ref="A48:B48"/>
    <mergeCell ref="F48:G48"/>
    <mergeCell ref="A54:B54"/>
    <mergeCell ref="A55:B55"/>
    <mergeCell ref="F55:G55"/>
    <mergeCell ref="A58:B58"/>
    <mergeCell ref="A59:B59"/>
    <mergeCell ref="A63:B63"/>
    <mergeCell ref="A42:B42"/>
    <mergeCell ref="A2:B2"/>
    <mergeCell ref="A13:B13"/>
    <mergeCell ref="A29:B29"/>
    <mergeCell ref="A35:B35"/>
    <mergeCell ref="A38:B38"/>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27"/>
  <sheetViews>
    <sheetView zoomScaleNormal="100" workbookViewId="0">
      <pane ySplit="1" topLeftCell="A77" activePane="bottomLeft" state="frozen"/>
      <selection pane="bottomLeft" activeCell="A83" sqref="A83:XFD83"/>
    </sheetView>
  </sheetViews>
  <sheetFormatPr defaultRowHeight="12" x14ac:dyDescent="0.2"/>
  <cols>
    <col min="1" max="1" width="16.140625" style="60" customWidth="1"/>
    <col min="2" max="2" width="18.5703125" style="60" customWidth="1"/>
    <col min="3" max="3" width="12.140625" style="60" customWidth="1"/>
    <col min="4" max="4" width="16.85546875" style="60" customWidth="1"/>
    <col min="5" max="5" width="56.28515625" style="60" customWidth="1"/>
    <col min="6" max="6" width="17.140625" style="60" customWidth="1"/>
    <col min="7" max="7" width="17.5703125" style="77" customWidth="1"/>
    <col min="8" max="8" width="15.140625" style="77" customWidth="1"/>
    <col min="9" max="13" width="15.140625" style="79" customWidth="1"/>
    <col min="14" max="14" width="14.140625" style="79" customWidth="1"/>
    <col min="15" max="15" width="12.7109375" style="79" customWidth="1"/>
    <col min="16" max="16" width="12.5703125" style="79" customWidth="1"/>
    <col min="17" max="17" width="18.140625" style="79" customWidth="1"/>
    <col min="18" max="18" width="16.7109375" style="79" customWidth="1"/>
    <col min="19" max="19" width="13.85546875" style="79" customWidth="1"/>
    <col min="20" max="20" width="16" style="79" customWidth="1"/>
    <col min="21" max="21" width="22.7109375" style="79" customWidth="1"/>
    <col min="22" max="22" width="16.140625" style="79" customWidth="1"/>
    <col min="23" max="23" width="15.85546875" style="79" customWidth="1"/>
    <col min="24" max="24" width="15.7109375" style="79" customWidth="1"/>
    <col min="25" max="25" width="22.7109375" style="79" customWidth="1"/>
    <col min="26" max="26" width="16.140625" style="79" customWidth="1"/>
    <col min="27" max="27" width="15.85546875" style="79" customWidth="1"/>
    <col min="28" max="28" width="15.7109375" style="79" customWidth="1"/>
    <col min="29" max="29" width="15.42578125" style="79" customWidth="1"/>
    <col min="30" max="30" width="16.140625" style="79" customWidth="1"/>
    <col min="31" max="31" width="14" style="79" customWidth="1"/>
    <col min="32" max="32" width="15.85546875" style="79" customWidth="1"/>
    <col min="33" max="33" width="16.28515625" style="79" customWidth="1"/>
    <col min="34" max="34" width="17.5703125" style="79" customWidth="1"/>
    <col min="35" max="35" width="16.5703125" style="79" customWidth="1"/>
    <col min="36" max="36" width="17.42578125" style="79" customWidth="1"/>
    <col min="37" max="16384" width="9.140625" style="79"/>
  </cols>
  <sheetData>
    <row r="1" spans="1:36" s="60" customFormat="1" ht="48" x14ac:dyDescent="0.2">
      <c r="A1" s="1" t="s">
        <v>141</v>
      </c>
      <c r="B1" s="1" t="s">
        <v>142</v>
      </c>
      <c r="C1" s="1" t="s">
        <v>143</v>
      </c>
      <c r="D1" s="1" t="s">
        <v>262</v>
      </c>
      <c r="E1" s="2" t="s">
        <v>100</v>
      </c>
      <c r="F1" s="3" t="s">
        <v>43</v>
      </c>
      <c r="G1" s="3" t="s">
        <v>188</v>
      </c>
      <c r="H1" s="68" t="s">
        <v>189</v>
      </c>
      <c r="I1" s="114" t="s">
        <v>259</v>
      </c>
      <c r="J1" s="114" t="s">
        <v>260</v>
      </c>
      <c r="K1" s="114" t="s">
        <v>237</v>
      </c>
      <c r="L1" s="114" t="s">
        <v>238</v>
      </c>
      <c r="M1" s="114" t="s">
        <v>277</v>
      </c>
      <c r="N1" s="114" t="s">
        <v>278</v>
      </c>
      <c r="O1" s="114" t="s">
        <v>252</v>
      </c>
      <c r="P1" s="171" t="s">
        <v>253</v>
      </c>
      <c r="Q1" s="114" t="s">
        <v>275</v>
      </c>
      <c r="R1" s="114" t="s">
        <v>276</v>
      </c>
      <c r="S1" s="114" t="s">
        <v>273</v>
      </c>
      <c r="T1" s="114" t="s">
        <v>274</v>
      </c>
      <c r="U1" s="114" t="s">
        <v>283</v>
      </c>
      <c r="V1" s="114" t="s">
        <v>284</v>
      </c>
      <c r="W1" s="114" t="s">
        <v>285</v>
      </c>
      <c r="X1" s="114" t="s">
        <v>286</v>
      </c>
      <c r="Y1" s="114" t="s">
        <v>287</v>
      </c>
      <c r="Z1" s="114" t="s">
        <v>288</v>
      </c>
      <c r="AA1" s="114" t="s">
        <v>289</v>
      </c>
      <c r="AB1" s="114" t="s">
        <v>290</v>
      </c>
      <c r="AC1" s="114" t="s">
        <v>293</v>
      </c>
      <c r="AD1" s="114" t="s">
        <v>294</v>
      </c>
      <c r="AE1" s="114" t="s">
        <v>295</v>
      </c>
      <c r="AF1" s="114" t="s">
        <v>296</v>
      </c>
      <c r="AG1" s="69" t="s">
        <v>307</v>
      </c>
      <c r="AH1" s="69" t="s">
        <v>308</v>
      </c>
      <c r="AI1" s="70" t="s">
        <v>309</v>
      </c>
      <c r="AJ1" s="70" t="s">
        <v>310</v>
      </c>
    </row>
    <row r="2" spans="1:36" x14ac:dyDescent="0.2">
      <c r="A2" s="247" t="s">
        <v>1</v>
      </c>
      <c r="B2" s="248"/>
      <c r="C2" s="5"/>
      <c r="D2" s="5"/>
      <c r="E2" s="5"/>
      <c r="F2" s="5"/>
      <c r="G2" s="5"/>
      <c r="H2" s="5"/>
      <c r="I2" s="5"/>
      <c r="J2" s="5"/>
      <c r="K2" s="5"/>
      <c r="L2" s="5"/>
      <c r="M2" s="5"/>
      <c r="N2" s="5"/>
      <c r="O2" s="5"/>
      <c r="P2" s="226"/>
      <c r="Q2" s="5"/>
      <c r="R2" s="5"/>
      <c r="S2" s="5"/>
      <c r="T2" s="5"/>
      <c r="U2" s="5"/>
      <c r="V2" s="5"/>
      <c r="W2" s="5"/>
      <c r="X2" s="5"/>
      <c r="Y2" s="5"/>
      <c r="Z2" s="5"/>
      <c r="AA2" s="5"/>
      <c r="AB2" s="226"/>
      <c r="AC2" s="5"/>
      <c r="AD2" s="5"/>
      <c r="AE2" s="226"/>
      <c r="AF2" s="5"/>
      <c r="AG2" s="5"/>
      <c r="AH2" s="5"/>
      <c r="AI2" s="226"/>
      <c r="AJ2" s="5"/>
    </row>
    <row r="3" spans="1:36" ht="24" x14ac:dyDescent="0.2">
      <c r="A3" s="115" t="s">
        <v>51</v>
      </c>
      <c r="B3" s="115" t="s">
        <v>52</v>
      </c>
      <c r="C3" s="115"/>
      <c r="D3" s="115"/>
      <c r="E3" s="115" t="s">
        <v>101</v>
      </c>
      <c r="F3" s="116">
        <v>0</v>
      </c>
      <c r="G3" s="116">
        <f>F3</f>
        <v>0</v>
      </c>
      <c r="H3" s="116">
        <v>0</v>
      </c>
      <c r="I3" s="116">
        <v>0</v>
      </c>
      <c r="J3" s="116">
        <v>0</v>
      </c>
      <c r="K3" s="116">
        <v>0</v>
      </c>
      <c r="L3" s="116">
        <v>0</v>
      </c>
      <c r="M3" s="116">
        <v>0</v>
      </c>
      <c r="N3" s="116">
        <v>0</v>
      </c>
      <c r="O3" s="116">
        <f>J3+M3</f>
        <v>0</v>
      </c>
      <c r="P3" s="149">
        <f>K3+L3</f>
        <v>0</v>
      </c>
      <c r="Q3" s="116">
        <v>0</v>
      </c>
      <c r="R3" s="116">
        <f>H3+S3</f>
        <v>0</v>
      </c>
      <c r="S3" s="116">
        <f>Q3-M3</f>
        <v>0</v>
      </c>
      <c r="T3" s="116">
        <f>R3-N3</f>
        <v>0</v>
      </c>
      <c r="U3" s="116">
        <v>0</v>
      </c>
      <c r="V3" s="116">
        <f>L3+W3</f>
        <v>0</v>
      </c>
      <c r="W3" s="116">
        <f>U3-Q3</f>
        <v>0</v>
      </c>
      <c r="X3" s="116">
        <f>V3-R3</f>
        <v>0</v>
      </c>
      <c r="Y3" s="116">
        <v>0</v>
      </c>
      <c r="Z3" s="116">
        <f>P3+AA3</f>
        <v>0</v>
      </c>
      <c r="AA3" s="116">
        <f>Y3-U3</f>
        <v>0</v>
      </c>
      <c r="AB3" s="149">
        <f>Z3-V3</f>
        <v>0</v>
      </c>
      <c r="AC3" s="116"/>
      <c r="AD3" s="116">
        <f>H3+AC3</f>
        <v>0</v>
      </c>
      <c r="AE3" s="149">
        <f>AC3-Y3</f>
        <v>0</v>
      </c>
      <c r="AF3" s="116">
        <f>AD3-Z3</f>
        <v>0</v>
      </c>
      <c r="AG3" s="116"/>
      <c r="AH3" s="116">
        <f>L3+AG3</f>
        <v>0</v>
      </c>
      <c r="AI3" s="149">
        <f>AG3-AC3</f>
        <v>0</v>
      </c>
      <c r="AJ3" s="116">
        <f>AH3-AD3</f>
        <v>0</v>
      </c>
    </row>
    <row r="4" spans="1:36" ht="24" x14ac:dyDescent="0.2">
      <c r="A4" s="115" t="s">
        <v>70</v>
      </c>
      <c r="B4" s="115" t="s">
        <v>128</v>
      </c>
      <c r="C4" s="115"/>
      <c r="D4" s="115"/>
      <c r="E4" s="115" t="s">
        <v>102</v>
      </c>
      <c r="F4" s="116">
        <v>0</v>
      </c>
      <c r="G4" s="116">
        <f t="shared" ref="G4:G11" si="0">F4</f>
        <v>0</v>
      </c>
      <c r="H4" s="116">
        <v>0</v>
      </c>
      <c r="I4" s="116">
        <v>0</v>
      </c>
      <c r="J4" s="116">
        <v>0</v>
      </c>
      <c r="K4" s="116">
        <v>0</v>
      </c>
      <c r="L4" s="116">
        <v>0</v>
      </c>
      <c r="M4" s="116">
        <v>0</v>
      </c>
      <c r="N4" s="116">
        <v>0</v>
      </c>
      <c r="O4" s="116">
        <f t="shared" ref="O4:O11" si="1">J4+M4</f>
        <v>0</v>
      </c>
      <c r="P4" s="149">
        <f t="shared" ref="P4:P11" si="2">K4+L4</f>
        <v>0</v>
      </c>
      <c r="Q4" s="116">
        <v>0</v>
      </c>
      <c r="R4" s="116">
        <f t="shared" ref="R4:R11" si="3">H4+S4</f>
        <v>0</v>
      </c>
      <c r="S4" s="116">
        <f t="shared" ref="S4:T11" si="4">Q4-M4</f>
        <v>0</v>
      </c>
      <c r="T4" s="116">
        <f t="shared" si="4"/>
        <v>0</v>
      </c>
      <c r="U4" s="116">
        <v>0</v>
      </c>
      <c r="V4" s="116">
        <f t="shared" ref="V4:V11" si="5">L4+W4</f>
        <v>0</v>
      </c>
      <c r="W4" s="116">
        <f t="shared" ref="W4:X11" si="6">U4-Q4</f>
        <v>0</v>
      </c>
      <c r="X4" s="116">
        <f t="shared" si="6"/>
        <v>0</v>
      </c>
      <c r="Y4" s="116">
        <v>0</v>
      </c>
      <c r="Z4" s="116">
        <f t="shared" ref="Z4:Z11" si="7">P4+AA4</f>
        <v>0</v>
      </c>
      <c r="AA4" s="116">
        <f t="shared" ref="AA4:AB11" si="8">Y4-U4</f>
        <v>0</v>
      </c>
      <c r="AB4" s="149">
        <f t="shared" si="8"/>
        <v>0</v>
      </c>
      <c r="AC4" s="116"/>
      <c r="AD4" s="116">
        <f t="shared" ref="AD4:AD11" si="9">H4+AC4</f>
        <v>0</v>
      </c>
      <c r="AE4" s="149">
        <f t="shared" ref="AE4:AF11" si="10">AC4-Y4</f>
        <v>0</v>
      </c>
      <c r="AF4" s="116">
        <f t="shared" si="10"/>
        <v>0</v>
      </c>
      <c r="AG4" s="116"/>
      <c r="AH4" s="116">
        <f t="shared" ref="AH4:AH11" si="11">L4+AG4</f>
        <v>0</v>
      </c>
      <c r="AI4" s="149">
        <f t="shared" ref="AI4:AI11" si="12">AG4-AC4</f>
        <v>0</v>
      </c>
      <c r="AJ4" s="116">
        <f t="shared" ref="AJ4:AJ11" si="13">AH4-AD4</f>
        <v>0</v>
      </c>
    </row>
    <row r="5" spans="1:36" ht="36" x14ac:dyDescent="0.2">
      <c r="A5" s="115" t="s">
        <v>71</v>
      </c>
      <c r="B5" s="115" t="s">
        <v>57</v>
      </c>
      <c r="C5" s="115"/>
      <c r="D5" s="115"/>
      <c r="E5" s="115" t="s">
        <v>103</v>
      </c>
      <c r="F5" s="116">
        <v>0</v>
      </c>
      <c r="G5" s="116">
        <f t="shared" si="0"/>
        <v>0</v>
      </c>
      <c r="H5" s="116">
        <v>0</v>
      </c>
      <c r="I5" s="116">
        <v>0</v>
      </c>
      <c r="J5" s="116">
        <v>0</v>
      </c>
      <c r="K5" s="116">
        <v>0</v>
      </c>
      <c r="L5" s="116">
        <v>0</v>
      </c>
      <c r="M5" s="116">
        <v>0</v>
      </c>
      <c r="N5" s="116">
        <v>0</v>
      </c>
      <c r="O5" s="116">
        <f t="shared" si="1"/>
        <v>0</v>
      </c>
      <c r="P5" s="149">
        <f t="shared" si="2"/>
        <v>0</v>
      </c>
      <c r="Q5" s="116">
        <v>0</v>
      </c>
      <c r="R5" s="116">
        <f t="shared" si="3"/>
        <v>0</v>
      </c>
      <c r="S5" s="116">
        <f t="shared" si="4"/>
        <v>0</v>
      </c>
      <c r="T5" s="116">
        <f t="shared" si="4"/>
        <v>0</v>
      </c>
      <c r="U5" s="116">
        <v>0</v>
      </c>
      <c r="V5" s="116">
        <f t="shared" si="5"/>
        <v>0</v>
      </c>
      <c r="W5" s="116">
        <f t="shared" si="6"/>
        <v>0</v>
      </c>
      <c r="X5" s="116">
        <f t="shared" si="6"/>
        <v>0</v>
      </c>
      <c r="Y5" s="116">
        <v>0</v>
      </c>
      <c r="Z5" s="116">
        <f t="shared" si="7"/>
        <v>0</v>
      </c>
      <c r="AA5" s="116">
        <f t="shared" si="8"/>
        <v>0</v>
      </c>
      <c r="AB5" s="149">
        <f t="shared" si="8"/>
        <v>0</v>
      </c>
      <c r="AC5" s="116"/>
      <c r="AD5" s="116">
        <f t="shared" si="9"/>
        <v>0</v>
      </c>
      <c r="AE5" s="149">
        <f t="shared" si="10"/>
        <v>0</v>
      </c>
      <c r="AF5" s="116">
        <f t="shared" si="10"/>
        <v>0</v>
      </c>
      <c r="AG5" s="116"/>
      <c r="AH5" s="116">
        <f t="shared" si="11"/>
        <v>0</v>
      </c>
      <c r="AI5" s="149">
        <f t="shared" si="12"/>
        <v>0</v>
      </c>
      <c r="AJ5" s="116">
        <f t="shared" si="13"/>
        <v>0</v>
      </c>
    </row>
    <row r="6" spans="1:36" x14ac:dyDescent="0.2">
      <c r="A6" s="115" t="s">
        <v>81</v>
      </c>
      <c r="B6" s="115" t="s">
        <v>58</v>
      </c>
      <c r="C6" s="115">
        <v>5149524</v>
      </c>
      <c r="D6" s="115"/>
      <c r="E6" s="115" t="s">
        <v>104</v>
      </c>
      <c r="F6" s="116">
        <v>0</v>
      </c>
      <c r="G6" s="116">
        <f t="shared" si="0"/>
        <v>0</v>
      </c>
      <c r="H6" s="116">
        <v>0</v>
      </c>
      <c r="I6" s="116">
        <v>0</v>
      </c>
      <c r="J6" s="116">
        <v>0</v>
      </c>
      <c r="K6" s="116">
        <v>0</v>
      </c>
      <c r="L6" s="116">
        <v>0</v>
      </c>
      <c r="M6" s="116">
        <v>0</v>
      </c>
      <c r="N6" s="116">
        <v>0</v>
      </c>
      <c r="O6" s="116">
        <f t="shared" si="1"/>
        <v>0</v>
      </c>
      <c r="P6" s="149">
        <f t="shared" si="2"/>
        <v>0</v>
      </c>
      <c r="Q6" s="116">
        <v>0</v>
      </c>
      <c r="R6" s="116">
        <f t="shared" si="3"/>
        <v>0</v>
      </c>
      <c r="S6" s="116">
        <f t="shared" si="4"/>
        <v>0</v>
      </c>
      <c r="T6" s="116">
        <f t="shared" si="4"/>
        <v>0</v>
      </c>
      <c r="U6" s="116">
        <v>0</v>
      </c>
      <c r="V6" s="116">
        <f t="shared" si="5"/>
        <v>0</v>
      </c>
      <c r="W6" s="116">
        <f t="shared" si="6"/>
        <v>0</v>
      </c>
      <c r="X6" s="116">
        <f t="shared" si="6"/>
        <v>0</v>
      </c>
      <c r="Y6" s="116">
        <v>0</v>
      </c>
      <c r="Z6" s="116">
        <f t="shared" si="7"/>
        <v>0</v>
      </c>
      <c r="AA6" s="116">
        <f t="shared" si="8"/>
        <v>0</v>
      </c>
      <c r="AB6" s="149">
        <f t="shared" si="8"/>
        <v>0</v>
      </c>
      <c r="AC6" s="116"/>
      <c r="AD6" s="116">
        <f t="shared" si="9"/>
        <v>0</v>
      </c>
      <c r="AE6" s="149">
        <f t="shared" si="10"/>
        <v>0</v>
      </c>
      <c r="AF6" s="116">
        <f t="shared" si="10"/>
        <v>0</v>
      </c>
      <c r="AG6" s="116"/>
      <c r="AH6" s="116">
        <f t="shared" si="11"/>
        <v>0</v>
      </c>
      <c r="AI6" s="149">
        <f t="shared" si="12"/>
        <v>0</v>
      </c>
      <c r="AJ6" s="116">
        <f t="shared" si="13"/>
        <v>0</v>
      </c>
    </row>
    <row r="7" spans="1:36" s="80" customFormat="1" ht="24" x14ac:dyDescent="0.2">
      <c r="A7" s="115" t="s">
        <v>72</v>
      </c>
      <c r="B7" s="115" t="s">
        <v>59</v>
      </c>
      <c r="C7" s="115"/>
      <c r="D7" s="115"/>
      <c r="E7" s="115" t="s">
        <v>105</v>
      </c>
      <c r="F7" s="116">
        <v>0</v>
      </c>
      <c r="G7" s="116">
        <f t="shared" si="0"/>
        <v>0</v>
      </c>
      <c r="H7" s="116">
        <v>0</v>
      </c>
      <c r="I7" s="116">
        <v>0</v>
      </c>
      <c r="J7" s="116">
        <v>0</v>
      </c>
      <c r="K7" s="116">
        <v>0</v>
      </c>
      <c r="L7" s="116">
        <v>0</v>
      </c>
      <c r="M7" s="116">
        <v>0</v>
      </c>
      <c r="N7" s="116">
        <v>0</v>
      </c>
      <c r="O7" s="116">
        <f t="shared" si="1"/>
        <v>0</v>
      </c>
      <c r="P7" s="149">
        <f t="shared" si="2"/>
        <v>0</v>
      </c>
      <c r="Q7" s="116">
        <v>0</v>
      </c>
      <c r="R7" s="116">
        <f t="shared" si="3"/>
        <v>0</v>
      </c>
      <c r="S7" s="116">
        <f t="shared" si="4"/>
        <v>0</v>
      </c>
      <c r="T7" s="116">
        <f t="shared" si="4"/>
        <v>0</v>
      </c>
      <c r="U7" s="116">
        <v>0</v>
      </c>
      <c r="V7" s="116">
        <f t="shared" si="5"/>
        <v>0</v>
      </c>
      <c r="W7" s="116">
        <f t="shared" si="6"/>
        <v>0</v>
      </c>
      <c r="X7" s="116">
        <f t="shared" si="6"/>
        <v>0</v>
      </c>
      <c r="Y7" s="116">
        <v>0</v>
      </c>
      <c r="Z7" s="116">
        <f t="shared" si="7"/>
        <v>0</v>
      </c>
      <c r="AA7" s="116">
        <f t="shared" si="8"/>
        <v>0</v>
      </c>
      <c r="AB7" s="149">
        <f t="shared" si="8"/>
        <v>0</v>
      </c>
      <c r="AC7" s="116"/>
      <c r="AD7" s="116">
        <f t="shared" si="9"/>
        <v>0</v>
      </c>
      <c r="AE7" s="149">
        <f t="shared" si="10"/>
        <v>0</v>
      </c>
      <c r="AF7" s="116">
        <f t="shared" si="10"/>
        <v>0</v>
      </c>
      <c r="AG7" s="116"/>
      <c r="AH7" s="116">
        <f t="shared" si="11"/>
        <v>0</v>
      </c>
      <c r="AI7" s="149">
        <f t="shared" si="12"/>
        <v>0</v>
      </c>
      <c r="AJ7" s="116">
        <f t="shared" si="13"/>
        <v>0</v>
      </c>
    </row>
    <row r="8" spans="1:36" s="80" customFormat="1" ht="48" x14ac:dyDescent="0.2">
      <c r="A8" s="115" t="s">
        <v>84</v>
      </c>
      <c r="B8" s="115" t="s">
        <v>85</v>
      </c>
      <c r="C8" s="115"/>
      <c r="D8" s="115"/>
      <c r="E8" s="115" t="s">
        <v>127</v>
      </c>
      <c r="F8" s="116">
        <v>0</v>
      </c>
      <c r="G8" s="116">
        <f t="shared" si="0"/>
        <v>0</v>
      </c>
      <c r="H8" s="116">
        <v>0</v>
      </c>
      <c r="I8" s="116">
        <v>0</v>
      </c>
      <c r="J8" s="116">
        <v>0</v>
      </c>
      <c r="K8" s="116">
        <v>0</v>
      </c>
      <c r="L8" s="116">
        <v>0</v>
      </c>
      <c r="M8" s="116">
        <v>0</v>
      </c>
      <c r="N8" s="116">
        <v>0</v>
      </c>
      <c r="O8" s="116">
        <f t="shared" si="1"/>
        <v>0</v>
      </c>
      <c r="P8" s="149">
        <f t="shared" si="2"/>
        <v>0</v>
      </c>
      <c r="Q8" s="116">
        <v>0</v>
      </c>
      <c r="R8" s="116">
        <f t="shared" si="3"/>
        <v>0</v>
      </c>
      <c r="S8" s="116">
        <f t="shared" si="4"/>
        <v>0</v>
      </c>
      <c r="T8" s="116">
        <f t="shared" si="4"/>
        <v>0</v>
      </c>
      <c r="U8" s="116">
        <v>0</v>
      </c>
      <c r="V8" s="116">
        <f t="shared" si="5"/>
        <v>0</v>
      </c>
      <c r="W8" s="116">
        <f t="shared" si="6"/>
        <v>0</v>
      </c>
      <c r="X8" s="116">
        <f t="shared" si="6"/>
        <v>0</v>
      </c>
      <c r="Y8" s="116">
        <v>0</v>
      </c>
      <c r="Z8" s="116">
        <f t="shared" si="7"/>
        <v>0</v>
      </c>
      <c r="AA8" s="116">
        <f t="shared" si="8"/>
        <v>0</v>
      </c>
      <c r="AB8" s="149">
        <f t="shared" si="8"/>
        <v>0</v>
      </c>
      <c r="AC8" s="116"/>
      <c r="AD8" s="116">
        <f t="shared" si="9"/>
        <v>0</v>
      </c>
      <c r="AE8" s="149">
        <f t="shared" si="10"/>
        <v>0</v>
      </c>
      <c r="AF8" s="116">
        <f t="shared" si="10"/>
        <v>0</v>
      </c>
      <c r="AG8" s="116"/>
      <c r="AH8" s="116">
        <f t="shared" si="11"/>
        <v>0</v>
      </c>
      <c r="AI8" s="149">
        <f t="shared" si="12"/>
        <v>0</v>
      </c>
      <c r="AJ8" s="116">
        <f t="shared" si="13"/>
        <v>0</v>
      </c>
    </row>
    <row r="9" spans="1:36" s="80" customFormat="1" ht="24" x14ac:dyDescent="0.2">
      <c r="A9" s="115" t="s">
        <v>129</v>
      </c>
      <c r="B9" s="115" t="s">
        <v>132</v>
      </c>
      <c r="C9" s="117">
        <v>5149589</v>
      </c>
      <c r="D9" s="117"/>
      <c r="E9" s="118" t="s">
        <v>135</v>
      </c>
      <c r="F9" s="116">
        <v>0</v>
      </c>
      <c r="G9" s="116">
        <f t="shared" si="0"/>
        <v>0</v>
      </c>
      <c r="H9" s="116">
        <v>0</v>
      </c>
      <c r="I9" s="116">
        <v>0</v>
      </c>
      <c r="J9" s="116">
        <v>0</v>
      </c>
      <c r="K9" s="116">
        <v>0</v>
      </c>
      <c r="L9" s="116">
        <v>0</v>
      </c>
      <c r="M9" s="116">
        <v>0</v>
      </c>
      <c r="N9" s="116">
        <v>0</v>
      </c>
      <c r="O9" s="116">
        <f t="shared" si="1"/>
        <v>0</v>
      </c>
      <c r="P9" s="149">
        <f t="shared" si="2"/>
        <v>0</v>
      </c>
      <c r="Q9" s="116">
        <v>0</v>
      </c>
      <c r="R9" s="116">
        <f t="shared" si="3"/>
        <v>0</v>
      </c>
      <c r="S9" s="116">
        <f t="shared" si="4"/>
        <v>0</v>
      </c>
      <c r="T9" s="116">
        <f t="shared" si="4"/>
        <v>0</v>
      </c>
      <c r="U9" s="116">
        <v>0</v>
      </c>
      <c r="V9" s="116">
        <f t="shared" si="5"/>
        <v>0</v>
      </c>
      <c r="W9" s="116">
        <f t="shared" si="6"/>
        <v>0</v>
      </c>
      <c r="X9" s="116">
        <f t="shared" si="6"/>
        <v>0</v>
      </c>
      <c r="Y9" s="116">
        <v>0</v>
      </c>
      <c r="Z9" s="116">
        <f t="shared" si="7"/>
        <v>0</v>
      </c>
      <c r="AA9" s="116">
        <f t="shared" si="8"/>
        <v>0</v>
      </c>
      <c r="AB9" s="149">
        <f t="shared" si="8"/>
        <v>0</v>
      </c>
      <c r="AC9" s="116"/>
      <c r="AD9" s="116">
        <f t="shared" si="9"/>
        <v>0</v>
      </c>
      <c r="AE9" s="149">
        <f t="shared" si="10"/>
        <v>0</v>
      </c>
      <c r="AF9" s="116">
        <f t="shared" si="10"/>
        <v>0</v>
      </c>
      <c r="AG9" s="116"/>
      <c r="AH9" s="116">
        <f t="shared" si="11"/>
        <v>0</v>
      </c>
      <c r="AI9" s="149">
        <f t="shared" si="12"/>
        <v>0</v>
      </c>
      <c r="AJ9" s="116">
        <f t="shared" si="13"/>
        <v>0</v>
      </c>
    </row>
    <row r="10" spans="1:36" s="80" customFormat="1" x14ac:dyDescent="0.2">
      <c r="A10" s="115" t="s">
        <v>130</v>
      </c>
      <c r="B10" s="115" t="s">
        <v>133</v>
      </c>
      <c r="C10" s="115">
        <v>5149722</v>
      </c>
      <c r="D10" s="115"/>
      <c r="E10" s="119" t="s">
        <v>136</v>
      </c>
      <c r="F10" s="116">
        <v>0</v>
      </c>
      <c r="G10" s="116">
        <f t="shared" si="0"/>
        <v>0</v>
      </c>
      <c r="H10" s="116">
        <v>0</v>
      </c>
      <c r="I10" s="116">
        <v>0</v>
      </c>
      <c r="J10" s="116">
        <v>0</v>
      </c>
      <c r="K10" s="116">
        <v>0</v>
      </c>
      <c r="L10" s="116">
        <v>0</v>
      </c>
      <c r="M10" s="116">
        <v>0</v>
      </c>
      <c r="N10" s="116">
        <v>0</v>
      </c>
      <c r="O10" s="116">
        <f t="shared" si="1"/>
        <v>0</v>
      </c>
      <c r="P10" s="149">
        <f t="shared" si="2"/>
        <v>0</v>
      </c>
      <c r="Q10" s="116">
        <v>0</v>
      </c>
      <c r="R10" s="116">
        <f t="shared" si="3"/>
        <v>0</v>
      </c>
      <c r="S10" s="116">
        <f t="shared" si="4"/>
        <v>0</v>
      </c>
      <c r="T10" s="116">
        <f t="shared" si="4"/>
        <v>0</v>
      </c>
      <c r="U10" s="116">
        <v>0</v>
      </c>
      <c r="V10" s="116">
        <f t="shared" si="5"/>
        <v>0</v>
      </c>
      <c r="W10" s="116">
        <f t="shared" si="6"/>
        <v>0</v>
      </c>
      <c r="X10" s="116">
        <f t="shared" si="6"/>
        <v>0</v>
      </c>
      <c r="Y10" s="116">
        <v>0</v>
      </c>
      <c r="Z10" s="116">
        <f t="shared" si="7"/>
        <v>0</v>
      </c>
      <c r="AA10" s="116">
        <f t="shared" si="8"/>
        <v>0</v>
      </c>
      <c r="AB10" s="149">
        <f t="shared" si="8"/>
        <v>0</v>
      </c>
      <c r="AC10" s="116"/>
      <c r="AD10" s="116">
        <f t="shared" si="9"/>
        <v>0</v>
      </c>
      <c r="AE10" s="149">
        <f t="shared" si="10"/>
        <v>0</v>
      </c>
      <c r="AF10" s="116">
        <f t="shared" si="10"/>
        <v>0</v>
      </c>
      <c r="AG10" s="116"/>
      <c r="AH10" s="116">
        <f t="shared" si="11"/>
        <v>0</v>
      </c>
      <c r="AI10" s="149">
        <f t="shared" si="12"/>
        <v>0</v>
      </c>
      <c r="AJ10" s="116">
        <f t="shared" si="13"/>
        <v>0</v>
      </c>
    </row>
    <row r="11" spans="1:36" s="80" customFormat="1" ht="36" x14ac:dyDescent="0.2">
      <c r="A11" s="115" t="s">
        <v>131</v>
      </c>
      <c r="B11" s="115" t="s">
        <v>134</v>
      </c>
      <c r="C11" s="115"/>
      <c r="D11" s="115"/>
      <c r="E11" s="119" t="s">
        <v>137</v>
      </c>
      <c r="F11" s="116">
        <v>0</v>
      </c>
      <c r="G11" s="116">
        <f t="shared" si="0"/>
        <v>0</v>
      </c>
      <c r="H11" s="116">
        <v>0</v>
      </c>
      <c r="I11" s="116">
        <v>0</v>
      </c>
      <c r="J11" s="116">
        <v>0</v>
      </c>
      <c r="K11" s="116">
        <v>0</v>
      </c>
      <c r="L11" s="116">
        <v>0</v>
      </c>
      <c r="M11" s="116">
        <v>0</v>
      </c>
      <c r="N11" s="116">
        <v>0</v>
      </c>
      <c r="O11" s="116">
        <f t="shared" si="1"/>
        <v>0</v>
      </c>
      <c r="P11" s="149">
        <f t="shared" si="2"/>
        <v>0</v>
      </c>
      <c r="Q11" s="116">
        <v>0</v>
      </c>
      <c r="R11" s="116">
        <f t="shared" si="3"/>
        <v>0</v>
      </c>
      <c r="S11" s="116">
        <f t="shared" si="4"/>
        <v>0</v>
      </c>
      <c r="T11" s="116">
        <f t="shared" si="4"/>
        <v>0</v>
      </c>
      <c r="U11" s="116">
        <v>0</v>
      </c>
      <c r="V11" s="116">
        <f t="shared" si="5"/>
        <v>0</v>
      </c>
      <c r="W11" s="116">
        <f t="shared" si="6"/>
        <v>0</v>
      </c>
      <c r="X11" s="116">
        <f t="shared" si="6"/>
        <v>0</v>
      </c>
      <c r="Y11" s="116">
        <v>0</v>
      </c>
      <c r="Z11" s="116">
        <f t="shared" si="7"/>
        <v>0</v>
      </c>
      <c r="AA11" s="116">
        <f t="shared" si="8"/>
        <v>0</v>
      </c>
      <c r="AB11" s="149">
        <f t="shared" si="8"/>
        <v>0</v>
      </c>
      <c r="AC11" s="116"/>
      <c r="AD11" s="116">
        <f t="shared" si="9"/>
        <v>0</v>
      </c>
      <c r="AE11" s="149">
        <f t="shared" si="10"/>
        <v>0</v>
      </c>
      <c r="AF11" s="116">
        <f t="shared" si="10"/>
        <v>0</v>
      </c>
      <c r="AG11" s="116"/>
      <c r="AH11" s="116">
        <f t="shared" si="11"/>
        <v>0</v>
      </c>
      <c r="AI11" s="149">
        <f t="shared" si="12"/>
        <v>0</v>
      </c>
      <c r="AJ11" s="116">
        <f t="shared" si="13"/>
        <v>0</v>
      </c>
    </row>
    <row r="12" spans="1:36" s="81" customFormat="1" x14ac:dyDescent="0.2">
      <c r="A12" s="13" t="s">
        <v>21</v>
      </c>
      <c r="B12" s="13"/>
      <c r="C12" s="13"/>
      <c r="D12" s="13"/>
      <c r="E12" s="13"/>
      <c r="F12" s="14">
        <f>SUM(F3:F11)</f>
        <v>0</v>
      </c>
      <c r="G12" s="14">
        <f>SUM(G3:G11)</f>
        <v>0</v>
      </c>
      <c r="H12" s="71">
        <f>SUM(H3:H11)</f>
        <v>0</v>
      </c>
      <c r="I12" s="14">
        <f>SUM(I3:I11)</f>
        <v>0</v>
      </c>
      <c r="J12" s="71">
        <f>I12+H12</f>
        <v>0</v>
      </c>
      <c r="K12" s="14">
        <f>F12+I12</f>
        <v>0</v>
      </c>
      <c r="L12" s="14">
        <f t="shared" ref="L12" si="14">SUM(L3:L11)</f>
        <v>0</v>
      </c>
      <c r="M12" s="14">
        <f>SUM(M3:M11)</f>
        <v>0</v>
      </c>
      <c r="N12" s="71">
        <f>M12+L12</f>
        <v>0</v>
      </c>
      <c r="O12" s="14">
        <f>J12+M12</f>
        <v>0</v>
      </c>
      <c r="P12" s="150">
        <f t="shared" ref="P12:AB12" si="15">SUM(P3:P11)</f>
        <v>0</v>
      </c>
      <c r="Q12" s="14">
        <f t="shared" si="15"/>
        <v>0</v>
      </c>
      <c r="R12" s="14">
        <f t="shared" si="15"/>
        <v>0</v>
      </c>
      <c r="S12" s="14">
        <f t="shared" si="15"/>
        <v>0</v>
      </c>
      <c r="T12" s="14">
        <f t="shared" si="15"/>
        <v>0</v>
      </c>
      <c r="U12" s="14">
        <f t="shared" si="15"/>
        <v>0</v>
      </c>
      <c r="V12" s="14">
        <f t="shared" si="15"/>
        <v>0</v>
      </c>
      <c r="W12" s="14">
        <f t="shared" si="15"/>
        <v>0</v>
      </c>
      <c r="X12" s="14">
        <f t="shared" si="15"/>
        <v>0</v>
      </c>
      <c r="Y12" s="14">
        <f t="shared" si="15"/>
        <v>0</v>
      </c>
      <c r="Z12" s="14">
        <f t="shared" si="15"/>
        <v>0</v>
      </c>
      <c r="AA12" s="14">
        <f t="shared" si="15"/>
        <v>0</v>
      </c>
      <c r="AB12" s="150">
        <f t="shared" si="15"/>
        <v>0</v>
      </c>
      <c r="AC12" s="14">
        <f t="shared" ref="AC12:AJ12" si="16">SUM(AC3:AC11)</f>
        <v>0</v>
      </c>
      <c r="AD12" s="14">
        <f t="shared" si="16"/>
        <v>0</v>
      </c>
      <c r="AE12" s="150">
        <f t="shared" si="16"/>
        <v>0</v>
      </c>
      <c r="AF12" s="14">
        <f t="shared" si="16"/>
        <v>0</v>
      </c>
      <c r="AG12" s="14">
        <f t="shared" si="16"/>
        <v>0</v>
      </c>
      <c r="AH12" s="14">
        <f t="shared" si="16"/>
        <v>0</v>
      </c>
      <c r="AI12" s="150">
        <f t="shared" si="16"/>
        <v>0</v>
      </c>
      <c r="AJ12" s="14">
        <f t="shared" si="16"/>
        <v>0</v>
      </c>
    </row>
    <row r="13" spans="1:36" x14ac:dyDescent="0.2">
      <c r="A13" s="247" t="s">
        <v>25</v>
      </c>
      <c r="B13" s="248"/>
      <c r="C13" s="5"/>
      <c r="D13" s="5"/>
      <c r="E13" s="5"/>
      <c r="F13" s="5"/>
      <c r="G13" s="5"/>
      <c r="H13" s="5"/>
      <c r="I13" s="5"/>
      <c r="J13" s="5"/>
      <c r="K13" s="5"/>
      <c r="L13" s="5"/>
      <c r="M13" s="5"/>
      <c r="N13" s="5"/>
      <c r="O13" s="5"/>
      <c r="P13" s="226"/>
      <c r="Q13" s="5"/>
      <c r="R13" s="5"/>
      <c r="S13" s="5"/>
      <c r="T13" s="5"/>
      <c r="U13" s="5"/>
      <c r="V13" s="5"/>
      <c r="W13" s="5"/>
      <c r="X13" s="5"/>
      <c r="Y13" s="5"/>
      <c r="Z13" s="5"/>
      <c r="AA13" s="5"/>
      <c r="AB13" s="226"/>
      <c r="AC13" s="5"/>
      <c r="AD13" s="5"/>
      <c r="AE13" s="226"/>
      <c r="AF13" s="5"/>
      <c r="AG13" s="5"/>
      <c r="AH13" s="5"/>
      <c r="AI13" s="226"/>
      <c r="AJ13" s="5"/>
    </row>
    <row r="14" spans="1:36" ht="36" x14ac:dyDescent="0.2">
      <c r="A14" s="115" t="s">
        <v>27</v>
      </c>
      <c r="B14" s="115" t="s">
        <v>246</v>
      </c>
      <c r="C14" s="115">
        <v>5149358</v>
      </c>
      <c r="D14" s="115"/>
      <c r="E14" s="115" t="s">
        <v>106</v>
      </c>
      <c r="F14" s="116">
        <v>0</v>
      </c>
      <c r="G14" s="116">
        <f>F14</f>
        <v>0</v>
      </c>
      <c r="H14" s="116">
        <v>0</v>
      </c>
      <c r="I14" s="116">
        <v>0</v>
      </c>
      <c r="J14" s="116">
        <v>0</v>
      </c>
      <c r="K14" s="116">
        <v>0</v>
      </c>
      <c r="L14" s="116">
        <v>0</v>
      </c>
      <c r="M14" s="116">
        <v>0</v>
      </c>
      <c r="N14" s="116">
        <v>0</v>
      </c>
      <c r="O14" s="116">
        <f>J14+M14</f>
        <v>0</v>
      </c>
      <c r="P14" s="149">
        <f>K14+L14</f>
        <v>0</v>
      </c>
      <c r="Q14" s="116">
        <f>0</f>
        <v>0</v>
      </c>
      <c r="R14" s="116">
        <f>H14+Q14</f>
        <v>0</v>
      </c>
      <c r="S14" s="116">
        <f>Q14-M14</f>
        <v>0</v>
      </c>
      <c r="T14" s="116">
        <f>R14-N14</f>
        <v>0</v>
      </c>
      <c r="U14" s="116">
        <f>0</f>
        <v>0</v>
      </c>
      <c r="V14" s="116">
        <f>L14+U14</f>
        <v>0</v>
      </c>
      <c r="W14" s="116">
        <f>U14-Q14</f>
        <v>0</v>
      </c>
      <c r="X14" s="116">
        <f>V14-R14</f>
        <v>0</v>
      </c>
      <c r="Y14" s="116">
        <v>0</v>
      </c>
      <c r="Z14" s="116">
        <f t="shared" ref="Z14:Z16" si="17">H14+Y14</f>
        <v>0</v>
      </c>
      <c r="AA14" s="116">
        <f t="shared" ref="AA14:AB16" si="18">Y14-U14</f>
        <v>0</v>
      </c>
      <c r="AB14" s="149">
        <f t="shared" si="18"/>
        <v>0</v>
      </c>
      <c r="AC14" s="116"/>
      <c r="AD14" s="116">
        <f>H14+AC14</f>
        <v>0</v>
      </c>
      <c r="AE14" s="149">
        <f>AC14-Y14</f>
        <v>0</v>
      </c>
      <c r="AF14" s="116">
        <f>AD14-Z14</f>
        <v>0</v>
      </c>
      <c r="AG14" s="116"/>
      <c r="AH14" s="116">
        <f>L14+AG14</f>
        <v>0</v>
      </c>
      <c r="AI14" s="149">
        <f>AG14-AC14</f>
        <v>0</v>
      </c>
      <c r="AJ14" s="116">
        <f>AH14-AD14</f>
        <v>0</v>
      </c>
    </row>
    <row r="15" spans="1:36" ht="36" x14ac:dyDescent="0.2">
      <c r="A15" s="115" t="s">
        <v>28</v>
      </c>
      <c r="B15" s="115" t="s">
        <v>247</v>
      </c>
      <c r="C15" s="115">
        <v>5149359</v>
      </c>
      <c r="D15" s="115"/>
      <c r="E15" s="115" t="s">
        <v>107</v>
      </c>
      <c r="F15" s="116">
        <v>0</v>
      </c>
      <c r="G15" s="116">
        <f t="shared" ref="G15:G27" si="19">F15</f>
        <v>0</v>
      </c>
      <c r="H15" s="116">
        <v>0</v>
      </c>
      <c r="I15" s="116">
        <v>0</v>
      </c>
      <c r="J15" s="116">
        <v>0</v>
      </c>
      <c r="K15" s="116">
        <v>0</v>
      </c>
      <c r="L15" s="116">
        <v>0</v>
      </c>
      <c r="M15" s="116">
        <v>0</v>
      </c>
      <c r="N15" s="116">
        <v>0</v>
      </c>
      <c r="O15" s="116">
        <f t="shared" ref="O15:O27" si="20">J15+M15</f>
        <v>0</v>
      </c>
      <c r="P15" s="149">
        <f t="shared" ref="P15:P27" si="21">K15+L15</f>
        <v>0</v>
      </c>
      <c r="Q15" s="116">
        <v>0</v>
      </c>
      <c r="R15" s="116">
        <f t="shared" ref="R15:R27" si="22">H15+Q15</f>
        <v>0</v>
      </c>
      <c r="S15" s="116">
        <f t="shared" ref="S15:T27" si="23">Q15-M15</f>
        <v>0</v>
      </c>
      <c r="T15" s="116">
        <f t="shared" si="23"/>
        <v>0</v>
      </c>
      <c r="U15" s="116">
        <v>0</v>
      </c>
      <c r="V15" s="116">
        <f t="shared" ref="V15:V27" si="24">L15+U15</f>
        <v>0</v>
      </c>
      <c r="W15" s="116">
        <f t="shared" ref="W15:X27" si="25">U15-Q15</f>
        <v>0</v>
      </c>
      <c r="X15" s="116">
        <f t="shared" si="25"/>
        <v>0</v>
      </c>
      <c r="Y15" s="116">
        <v>0</v>
      </c>
      <c r="Z15" s="116">
        <f t="shared" si="17"/>
        <v>0</v>
      </c>
      <c r="AA15" s="116">
        <f t="shared" si="18"/>
        <v>0</v>
      </c>
      <c r="AB15" s="149">
        <f t="shared" si="18"/>
        <v>0</v>
      </c>
      <c r="AC15" s="116"/>
      <c r="AD15" s="116">
        <f t="shared" ref="AD15:AD27" si="26">H15+AC15</f>
        <v>0</v>
      </c>
      <c r="AE15" s="149">
        <f t="shared" ref="AE15:AF27" si="27">AC15-Y15</f>
        <v>0</v>
      </c>
      <c r="AF15" s="116">
        <f t="shared" si="27"/>
        <v>0</v>
      </c>
      <c r="AG15" s="116"/>
      <c r="AH15" s="116">
        <f t="shared" ref="AH15:AH27" si="28">L15+AG15</f>
        <v>0</v>
      </c>
      <c r="AI15" s="149">
        <f t="shared" ref="AI15:AI27" si="29">AG15-AC15</f>
        <v>0</v>
      </c>
      <c r="AJ15" s="116">
        <f t="shared" ref="AJ15:AJ27" si="30">AH15-AD15</f>
        <v>0</v>
      </c>
    </row>
    <row r="16" spans="1:36" ht="48" x14ac:dyDescent="0.2">
      <c r="A16" s="115" t="s">
        <v>29</v>
      </c>
      <c r="B16" s="115" t="s">
        <v>248</v>
      </c>
      <c r="C16" s="115">
        <v>5149360</v>
      </c>
      <c r="D16" s="115"/>
      <c r="E16" s="115" t="s">
        <v>108</v>
      </c>
      <c r="F16" s="116">
        <v>0</v>
      </c>
      <c r="G16" s="116">
        <f t="shared" si="19"/>
        <v>0</v>
      </c>
      <c r="H16" s="116">
        <v>0</v>
      </c>
      <c r="I16" s="116">
        <v>0</v>
      </c>
      <c r="J16" s="116">
        <v>0</v>
      </c>
      <c r="K16" s="116">
        <v>0</v>
      </c>
      <c r="L16" s="116">
        <v>0</v>
      </c>
      <c r="M16" s="116">
        <v>0</v>
      </c>
      <c r="N16" s="116">
        <v>0</v>
      </c>
      <c r="O16" s="116">
        <f t="shared" si="20"/>
        <v>0</v>
      </c>
      <c r="P16" s="149">
        <f t="shared" si="21"/>
        <v>0</v>
      </c>
      <c r="Q16" s="116">
        <v>0</v>
      </c>
      <c r="R16" s="116">
        <f t="shared" si="22"/>
        <v>0</v>
      </c>
      <c r="S16" s="116">
        <f t="shared" si="23"/>
        <v>0</v>
      </c>
      <c r="T16" s="116">
        <f t="shared" si="23"/>
        <v>0</v>
      </c>
      <c r="U16" s="116">
        <v>0</v>
      </c>
      <c r="V16" s="116">
        <f t="shared" si="24"/>
        <v>0</v>
      </c>
      <c r="W16" s="116">
        <f t="shared" si="25"/>
        <v>0</v>
      </c>
      <c r="X16" s="116">
        <f t="shared" si="25"/>
        <v>0</v>
      </c>
      <c r="Y16" s="116">
        <v>0</v>
      </c>
      <c r="Z16" s="116">
        <f t="shared" si="17"/>
        <v>0</v>
      </c>
      <c r="AA16" s="116">
        <f t="shared" si="18"/>
        <v>0</v>
      </c>
      <c r="AB16" s="149">
        <f t="shared" si="18"/>
        <v>0</v>
      </c>
      <c r="AC16" s="116"/>
      <c r="AD16" s="116">
        <f t="shared" si="26"/>
        <v>0</v>
      </c>
      <c r="AE16" s="149">
        <f t="shared" si="27"/>
        <v>0</v>
      </c>
      <c r="AF16" s="116">
        <f t="shared" si="27"/>
        <v>0</v>
      </c>
      <c r="AG16" s="116"/>
      <c r="AH16" s="116">
        <f t="shared" si="28"/>
        <v>0</v>
      </c>
      <c r="AI16" s="149">
        <f t="shared" si="29"/>
        <v>0</v>
      </c>
      <c r="AJ16" s="116">
        <f t="shared" si="30"/>
        <v>0</v>
      </c>
    </row>
    <row r="17" spans="1:36" ht="36" x14ac:dyDescent="0.2">
      <c r="A17" s="6" t="s">
        <v>30</v>
      </c>
      <c r="B17" s="8" t="s">
        <v>242</v>
      </c>
      <c r="C17" s="8"/>
      <c r="D17" s="8"/>
      <c r="E17" s="8" t="s">
        <v>109</v>
      </c>
      <c r="F17" s="9">
        <v>0</v>
      </c>
      <c r="G17" s="9">
        <f t="shared" si="19"/>
        <v>0</v>
      </c>
      <c r="H17" s="9">
        <v>6950.33</v>
      </c>
      <c r="I17" s="9"/>
      <c r="J17" s="9">
        <f t="shared" ref="J17:J27" si="31">I17+H17</f>
        <v>6950.33</v>
      </c>
      <c r="K17" s="9">
        <f t="shared" ref="K17:K27" si="32">F17+I17</f>
        <v>0</v>
      </c>
      <c r="L17" s="9">
        <f t="shared" ref="L17:L27" si="33">G17+H17</f>
        <v>6950.33</v>
      </c>
      <c r="M17" s="9">
        <v>0</v>
      </c>
      <c r="N17" s="9">
        <f>M17+H17</f>
        <v>6950.33</v>
      </c>
      <c r="O17" s="9">
        <f>M17-I17</f>
        <v>0</v>
      </c>
      <c r="P17" s="45">
        <f>N17-L17</f>
        <v>0</v>
      </c>
      <c r="Q17" s="9">
        <v>0</v>
      </c>
      <c r="R17" s="9">
        <f>H17+Q17</f>
        <v>6950.33</v>
      </c>
      <c r="S17" s="9">
        <f>Q17-M17</f>
        <v>0</v>
      </c>
      <c r="T17" s="9">
        <f>R17-N17</f>
        <v>0</v>
      </c>
      <c r="U17" s="9">
        <v>0</v>
      </c>
      <c r="V17" s="9">
        <f>H17+U17</f>
        <v>6950.33</v>
      </c>
      <c r="W17" s="9">
        <f>U17-Q17</f>
        <v>0</v>
      </c>
      <c r="X17" s="9">
        <f>V17-R17</f>
        <v>0</v>
      </c>
      <c r="Y17" s="9">
        <v>0</v>
      </c>
      <c r="Z17" s="9">
        <f>H17+Y17</f>
        <v>6950.33</v>
      </c>
      <c r="AA17" s="9">
        <f>Y17-U17</f>
        <v>0</v>
      </c>
      <c r="AB17" s="45">
        <f>Z17-V17</f>
        <v>0</v>
      </c>
      <c r="AC17" s="9">
        <v>0</v>
      </c>
      <c r="AD17" s="9">
        <f t="shared" si="26"/>
        <v>6950.33</v>
      </c>
      <c r="AE17" s="45">
        <f t="shared" si="27"/>
        <v>0</v>
      </c>
      <c r="AF17" s="9">
        <f t="shared" si="27"/>
        <v>0</v>
      </c>
      <c r="AG17" s="9">
        <v>0</v>
      </c>
      <c r="AH17" s="9">
        <f>H17+AG17</f>
        <v>6950.33</v>
      </c>
      <c r="AI17" s="45">
        <f t="shared" si="29"/>
        <v>0</v>
      </c>
      <c r="AJ17" s="9">
        <f t="shared" si="30"/>
        <v>0</v>
      </c>
    </row>
    <row r="18" spans="1:36" ht="36" x14ac:dyDescent="0.2">
      <c r="A18" s="115" t="s">
        <v>31</v>
      </c>
      <c r="B18" s="115" t="s">
        <v>249</v>
      </c>
      <c r="C18" s="115"/>
      <c r="D18" s="115"/>
      <c r="E18" s="115" t="s">
        <v>110</v>
      </c>
      <c r="F18" s="116">
        <v>0</v>
      </c>
      <c r="G18" s="116">
        <f t="shared" si="19"/>
        <v>0</v>
      </c>
      <c r="H18" s="116">
        <v>0</v>
      </c>
      <c r="I18" s="116">
        <v>0</v>
      </c>
      <c r="J18" s="116">
        <v>0</v>
      </c>
      <c r="K18" s="116">
        <v>0</v>
      </c>
      <c r="L18" s="116">
        <v>0</v>
      </c>
      <c r="M18" s="116">
        <v>0</v>
      </c>
      <c r="N18" s="116">
        <v>0</v>
      </c>
      <c r="O18" s="116">
        <f t="shared" si="20"/>
        <v>0</v>
      </c>
      <c r="P18" s="149">
        <f t="shared" si="21"/>
        <v>0</v>
      </c>
      <c r="Q18" s="116">
        <v>0</v>
      </c>
      <c r="R18" s="116">
        <f t="shared" si="22"/>
        <v>0</v>
      </c>
      <c r="S18" s="116">
        <f t="shared" si="23"/>
        <v>0</v>
      </c>
      <c r="T18" s="116">
        <f t="shared" si="23"/>
        <v>0</v>
      </c>
      <c r="U18" s="116">
        <v>0</v>
      </c>
      <c r="V18" s="116">
        <f t="shared" si="24"/>
        <v>0</v>
      </c>
      <c r="W18" s="116">
        <f t="shared" si="25"/>
        <v>0</v>
      </c>
      <c r="X18" s="116">
        <f t="shared" si="25"/>
        <v>0</v>
      </c>
      <c r="Y18" s="116">
        <v>0</v>
      </c>
      <c r="Z18" s="116">
        <f t="shared" ref="Z18:Z27" si="34">H18+Y18</f>
        <v>0</v>
      </c>
      <c r="AA18" s="116">
        <f t="shared" ref="AA18:AB27" si="35">Y18-U18</f>
        <v>0</v>
      </c>
      <c r="AB18" s="149">
        <f t="shared" si="35"/>
        <v>0</v>
      </c>
      <c r="AC18" s="116"/>
      <c r="AD18" s="116">
        <f t="shared" si="26"/>
        <v>0</v>
      </c>
      <c r="AE18" s="149">
        <f t="shared" si="27"/>
        <v>0</v>
      </c>
      <c r="AF18" s="116">
        <f t="shared" si="27"/>
        <v>0</v>
      </c>
      <c r="AG18" s="116">
        <v>0</v>
      </c>
      <c r="AH18" s="116">
        <f t="shared" ref="AH18:AH26" si="36">H18+AG18</f>
        <v>0</v>
      </c>
      <c r="AI18" s="149">
        <f t="shared" si="29"/>
        <v>0</v>
      </c>
      <c r="AJ18" s="116">
        <f t="shared" si="30"/>
        <v>0</v>
      </c>
    </row>
    <row r="19" spans="1:36" ht="36" x14ac:dyDescent="0.2">
      <c r="A19" s="115" t="s">
        <v>32</v>
      </c>
      <c r="B19" s="115" t="s">
        <v>250</v>
      </c>
      <c r="C19" s="115"/>
      <c r="D19" s="115"/>
      <c r="E19" s="115" t="s">
        <v>111</v>
      </c>
      <c r="F19" s="116">
        <v>0</v>
      </c>
      <c r="G19" s="116">
        <f t="shared" si="19"/>
        <v>0</v>
      </c>
      <c r="H19" s="116">
        <v>0</v>
      </c>
      <c r="I19" s="116"/>
      <c r="J19" s="116">
        <f t="shared" si="31"/>
        <v>0</v>
      </c>
      <c r="K19" s="116">
        <f t="shared" si="32"/>
        <v>0</v>
      </c>
      <c r="L19" s="116">
        <f t="shared" si="33"/>
        <v>0</v>
      </c>
      <c r="M19" s="116">
        <v>0</v>
      </c>
      <c r="N19" s="116">
        <v>0</v>
      </c>
      <c r="O19" s="116">
        <f t="shared" si="20"/>
        <v>0</v>
      </c>
      <c r="P19" s="149">
        <f t="shared" si="21"/>
        <v>0</v>
      </c>
      <c r="Q19" s="116">
        <v>0</v>
      </c>
      <c r="R19" s="116">
        <f t="shared" si="22"/>
        <v>0</v>
      </c>
      <c r="S19" s="116">
        <f t="shared" si="23"/>
        <v>0</v>
      </c>
      <c r="T19" s="116">
        <f t="shared" si="23"/>
        <v>0</v>
      </c>
      <c r="U19" s="116">
        <v>0</v>
      </c>
      <c r="V19" s="116">
        <f t="shared" si="24"/>
        <v>0</v>
      </c>
      <c r="W19" s="116">
        <f t="shared" si="25"/>
        <v>0</v>
      </c>
      <c r="X19" s="116">
        <f t="shared" si="25"/>
        <v>0</v>
      </c>
      <c r="Y19" s="116">
        <v>0</v>
      </c>
      <c r="Z19" s="116">
        <f t="shared" si="34"/>
        <v>0</v>
      </c>
      <c r="AA19" s="116">
        <f t="shared" si="35"/>
        <v>0</v>
      </c>
      <c r="AB19" s="149">
        <f t="shared" si="35"/>
        <v>0</v>
      </c>
      <c r="AC19" s="116"/>
      <c r="AD19" s="116">
        <f t="shared" si="26"/>
        <v>0</v>
      </c>
      <c r="AE19" s="149">
        <f t="shared" si="27"/>
        <v>0</v>
      </c>
      <c r="AF19" s="116">
        <f t="shared" si="27"/>
        <v>0</v>
      </c>
      <c r="AG19" s="116">
        <v>0</v>
      </c>
      <c r="AH19" s="116">
        <f t="shared" si="36"/>
        <v>0</v>
      </c>
      <c r="AI19" s="149">
        <f t="shared" si="29"/>
        <v>0</v>
      </c>
      <c r="AJ19" s="116">
        <f t="shared" si="30"/>
        <v>0</v>
      </c>
    </row>
    <row r="20" spans="1:36" ht="36" x14ac:dyDescent="0.2">
      <c r="A20" s="115" t="s">
        <v>33</v>
      </c>
      <c r="B20" s="115" t="s">
        <v>251</v>
      </c>
      <c r="C20" s="115"/>
      <c r="D20" s="115"/>
      <c r="E20" s="115" t="s">
        <v>112</v>
      </c>
      <c r="F20" s="116">
        <v>0</v>
      </c>
      <c r="G20" s="116">
        <f t="shared" si="19"/>
        <v>0</v>
      </c>
      <c r="H20" s="116">
        <v>0</v>
      </c>
      <c r="I20" s="116"/>
      <c r="J20" s="116">
        <f t="shared" si="31"/>
        <v>0</v>
      </c>
      <c r="K20" s="116">
        <f t="shared" si="32"/>
        <v>0</v>
      </c>
      <c r="L20" s="116">
        <f t="shared" si="33"/>
        <v>0</v>
      </c>
      <c r="M20" s="116">
        <v>0</v>
      </c>
      <c r="N20" s="116">
        <v>0</v>
      </c>
      <c r="O20" s="116">
        <f t="shared" si="20"/>
        <v>0</v>
      </c>
      <c r="P20" s="149">
        <f t="shared" si="21"/>
        <v>0</v>
      </c>
      <c r="Q20" s="116">
        <v>0</v>
      </c>
      <c r="R20" s="116">
        <f t="shared" si="22"/>
        <v>0</v>
      </c>
      <c r="S20" s="116">
        <f t="shared" si="23"/>
        <v>0</v>
      </c>
      <c r="T20" s="116">
        <f t="shared" si="23"/>
        <v>0</v>
      </c>
      <c r="U20" s="116">
        <v>0</v>
      </c>
      <c r="V20" s="116">
        <f t="shared" si="24"/>
        <v>0</v>
      </c>
      <c r="W20" s="116">
        <f t="shared" si="25"/>
        <v>0</v>
      </c>
      <c r="X20" s="116">
        <f t="shared" si="25"/>
        <v>0</v>
      </c>
      <c r="Y20" s="116">
        <v>0</v>
      </c>
      <c r="Z20" s="116">
        <f t="shared" si="34"/>
        <v>0</v>
      </c>
      <c r="AA20" s="116">
        <f t="shared" si="35"/>
        <v>0</v>
      </c>
      <c r="AB20" s="149">
        <f t="shared" si="35"/>
        <v>0</v>
      </c>
      <c r="AC20" s="116"/>
      <c r="AD20" s="116">
        <f t="shared" si="26"/>
        <v>0</v>
      </c>
      <c r="AE20" s="149">
        <f t="shared" si="27"/>
        <v>0</v>
      </c>
      <c r="AF20" s="116">
        <f t="shared" si="27"/>
        <v>0</v>
      </c>
      <c r="AG20" s="116">
        <v>0</v>
      </c>
      <c r="AH20" s="116">
        <f t="shared" si="36"/>
        <v>0</v>
      </c>
      <c r="AI20" s="149">
        <f t="shared" si="29"/>
        <v>0</v>
      </c>
      <c r="AJ20" s="116">
        <f t="shared" si="30"/>
        <v>0</v>
      </c>
    </row>
    <row r="21" spans="1:36" x14ac:dyDescent="0.2">
      <c r="A21" s="115" t="s">
        <v>73</v>
      </c>
      <c r="B21" s="115" t="s">
        <v>60</v>
      </c>
      <c r="C21" s="115">
        <v>5149652</v>
      </c>
      <c r="D21" s="115"/>
      <c r="E21" s="115" t="s">
        <v>106</v>
      </c>
      <c r="F21" s="116">
        <v>0</v>
      </c>
      <c r="G21" s="116">
        <f t="shared" si="19"/>
        <v>0</v>
      </c>
      <c r="H21" s="116">
        <v>0</v>
      </c>
      <c r="I21" s="116"/>
      <c r="J21" s="116">
        <f t="shared" si="31"/>
        <v>0</v>
      </c>
      <c r="K21" s="116">
        <f t="shared" si="32"/>
        <v>0</v>
      </c>
      <c r="L21" s="116">
        <f t="shared" si="33"/>
        <v>0</v>
      </c>
      <c r="M21" s="116">
        <v>0</v>
      </c>
      <c r="N21" s="116">
        <v>0</v>
      </c>
      <c r="O21" s="116">
        <f t="shared" si="20"/>
        <v>0</v>
      </c>
      <c r="P21" s="149">
        <f t="shared" si="21"/>
        <v>0</v>
      </c>
      <c r="Q21" s="116">
        <v>0</v>
      </c>
      <c r="R21" s="116">
        <f t="shared" si="22"/>
        <v>0</v>
      </c>
      <c r="S21" s="116">
        <f t="shared" si="23"/>
        <v>0</v>
      </c>
      <c r="T21" s="116">
        <f t="shared" si="23"/>
        <v>0</v>
      </c>
      <c r="U21" s="116">
        <v>0</v>
      </c>
      <c r="V21" s="116">
        <f t="shared" si="24"/>
        <v>0</v>
      </c>
      <c r="W21" s="116">
        <f t="shared" si="25"/>
        <v>0</v>
      </c>
      <c r="X21" s="116">
        <f t="shared" si="25"/>
        <v>0</v>
      </c>
      <c r="Y21" s="116">
        <v>0</v>
      </c>
      <c r="Z21" s="116">
        <f t="shared" si="34"/>
        <v>0</v>
      </c>
      <c r="AA21" s="116">
        <f t="shared" si="35"/>
        <v>0</v>
      </c>
      <c r="AB21" s="149">
        <f t="shared" si="35"/>
        <v>0</v>
      </c>
      <c r="AC21" s="116"/>
      <c r="AD21" s="116">
        <f t="shared" si="26"/>
        <v>0</v>
      </c>
      <c r="AE21" s="149">
        <f t="shared" si="27"/>
        <v>0</v>
      </c>
      <c r="AF21" s="116">
        <f t="shared" si="27"/>
        <v>0</v>
      </c>
      <c r="AG21" s="116">
        <v>0</v>
      </c>
      <c r="AH21" s="116">
        <f t="shared" si="36"/>
        <v>0</v>
      </c>
      <c r="AI21" s="149">
        <f t="shared" si="29"/>
        <v>0</v>
      </c>
      <c r="AJ21" s="116">
        <f t="shared" si="30"/>
        <v>0</v>
      </c>
    </row>
    <row r="22" spans="1:36" x14ac:dyDescent="0.2">
      <c r="A22" s="115" t="s">
        <v>74</v>
      </c>
      <c r="B22" s="115" t="s">
        <v>61</v>
      </c>
      <c r="C22" s="115">
        <v>5149653</v>
      </c>
      <c r="D22" s="115"/>
      <c r="E22" s="115" t="s">
        <v>107</v>
      </c>
      <c r="F22" s="116">
        <v>0</v>
      </c>
      <c r="G22" s="116">
        <f t="shared" si="19"/>
        <v>0</v>
      </c>
      <c r="H22" s="116">
        <v>0</v>
      </c>
      <c r="I22" s="116"/>
      <c r="J22" s="116">
        <f t="shared" si="31"/>
        <v>0</v>
      </c>
      <c r="K22" s="116">
        <f t="shared" si="32"/>
        <v>0</v>
      </c>
      <c r="L22" s="116">
        <f t="shared" si="33"/>
        <v>0</v>
      </c>
      <c r="M22" s="116">
        <v>0</v>
      </c>
      <c r="N22" s="116">
        <v>0</v>
      </c>
      <c r="O22" s="116">
        <f t="shared" si="20"/>
        <v>0</v>
      </c>
      <c r="P22" s="149">
        <f t="shared" si="21"/>
        <v>0</v>
      </c>
      <c r="Q22" s="116">
        <v>0</v>
      </c>
      <c r="R22" s="116">
        <f t="shared" si="22"/>
        <v>0</v>
      </c>
      <c r="S22" s="116">
        <f t="shared" si="23"/>
        <v>0</v>
      </c>
      <c r="T22" s="116">
        <f t="shared" si="23"/>
        <v>0</v>
      </c>
      <c r="U22" s="116">
        <v>0</v>
      </c>
      <c r="V22" s="116">
        <f t="shared" si="24"/>
        <v>0</v>
      </c>
      <c r="W22" s="116">
        <f t="shared" si="25"/>
        <v>0</v>
      </c>
      <c r="X22" s="116">
        <f t="shared" si="25"/>
        <v>0</v>
      </c>
      <c r="Y22" s="116">
        <v>0</v>
      </c>
      <c r="Z22" s="116">
        <f t="shared" si="34"/>
        <v>0</v>
      </c>
      <c r="AA22" s="116">
        <f t="shared" si="35"/>
        <v>0</v>
      </c>
      <c r="AB22" s="149">
        <f t="shared" si="35"/>
        <v>0</v>
      </c>
      <c r="AC22" s="116"/>
      <c r="AD22" s="116">
        <f t="shared" si="26"/>
        <v>0</v>
      </c>
      <c r="AE22" s="149">
        <f t="shared" si="27"/>
        <v>0</v>
      </c>
      <c r="AF22" s="116">
        <f t="shared" si="27"/>
        <v>0</v>
      </c>
      <c r="AG22" s="116">
        <v>0</v>
      </c>
      <c r="AH22" s="116">
        <f t="shared" si="36"/>
        <v>0</v>
      </c>
      <c r="AI22" s="149">
        <f t="shared" si="29"/>
        <v>0</v>
      </c>
      <c r="AJ22" s="116">
        <f t="shared" si="30"/>
        <v>0</v>
      </c>
    </row>
    <row r="23" spans="1:36" x14ac:dyDescent="0.2">
      <c r="A23" s="115" t="s">
        <v>75</v>
      </c>
      <c r="B23" s="115" t="s">
        <v>62</v>
      </c>
      <c r="C23" s="115">
        <v>5149654</v>
      </c>
      <c r="D23" s="115"/>
      <c r="E23" s="115" t="s">
        <v>108</v>
      </c>
      <c r="F23" s="116">
        <v>0</v>
      </c>
      <c r="G23" s="116">
        <f t="shared" si="19"/>
        <v>0</v>
      </c>
      <c r="H23" s="116">
        <v>0</v>
      </c>
      <c r="I23" s="116"/>
      <c r="J23" s="116">
        <f t="shared" si="31"/>
        <v>0</v>
      </c>
      <c r="K23" s="116">
        <f t="shared" si="32"/>
        <v>0</v>
      </c>
      <c r="L23" s="116">
        <f t="shared" si="33"/>
        <v>0</v>
      </c>
      <c r="M23" s="116">
        <v>0</v>
      </c>
      <c r="N23" s="116">
        <v>0</v>
      </c>
      <c r="O23" s="116">
        <f t="shared" si="20"/>
        <v>0</v>
      </c>
      <c r="P23" s="149">
        <f t="shared" si="21"/>
        <v>0</v>
      </c>
      <c r="Q23" s="116">
        <v>0</v>
      </c>
      <c r="R23" s="116">
        <f t="shared" si="22"/>
        <v>0</v>
      </c>
      <c r="S23" s="116">
        <f t="shared" si="23"/>
        <v>0</v>
      </c>
      <c r="T23" s="116">
        <f t="shared" si="23"/>
        <v>0</v>
      </c>
      <c r="U23" s="116">
        <v>0</v>
      </c>
      <c r="V23" s="116">
        <f t="shared" si="24"/>
        <v>0</v>
      </c>
      <c r="W23" s="116">
        <f t="shared" si="25"/>
        <v>0</v>
      </c>
      <c r="X23" s="116">
        <f t="shared" si="25"/>
        <v>0</v>
      </c>
      <c r="Y23" s="116">
        <v>0</v>
      </c>
      <c r="Z23" s="116">
        <f t="shared" si="34"/>
        <v>0</v>
      </c>
      <c r="AA23" s="116">
        <f t="shared" si="35"/>
        <v>0</v>
      </c>
      <c r="AB23" s="149">
        <f t="shared" si="35"/>
        <v>0</v>
      </c>
      <c r="AC23" s="116"/>
      <c r="AD23" s="116">
        <f t="shared" si="26"/>
        <v>0</v>
      </c>
      <c r="AE23" s="149">
        <f t="shared" si="27"/>
        <v>0</v>
      </c>
      <c r="AF23" s="116">
        <f t="shared" si="27"/>
        <v>0</v>
      </c>
      <c r="AG23" s="116">
        <v>0</v>
      </c>
      <c r="AH23" s="116">
        <f t="shared" si="36"/>
        <v>0</v>
      </c>
      <c r="AI23" s="149">
        <f t="shared" si="29"/>
        <v>0</v>
      </c>
      <c r="AJ23" s="116">
        <f t="shared" si="30"/>
        <v>0</v>
      </c>
    </row>
    <row r="24" spans="1:36" x14ac:dyDescent="0.2">
      <c r="A24" s="115" t="s">
        <v>76</v>
      </c>
      <c r="B24" s="115" t="s">
        <v>63</v>
      </c>
      <c r="C24" s="115">
        <v>5149655</v>
      </c>
      <c r="D24" s="115"/>
      <c r="E24" s="115" t="s">
        <v>109</v>
      </c>
      <c r="F24" s="116">
        <v>0</v>
      </c>
      <c r="G24" s="116">
        <f t="shared" si="19"/>
        <v>0</v>
      </c>
      <c r="H24" s="120">
        <v>0.01</v>
      </c>
      <c r="I24" s="116"/>
      <c r="J24" s="120">
        <f t="shared" si="31"/>
        <v>0.01</v>
      </c>
      <c r="K24" s="120">
        <f t="shared" si="32"/>
        <v>0</v>
      </c>
      <c r="L24" s="120">
        <f t="shared" si="33"/>
        <v>0.01</v>
      </c>
      <c r="M24" s="120">
        <v>0</v>
      </c>
      <c r="N24" s="120">
        <f>M24+H24</f>
        <v>0.01</v>
      </c>
      <c r="O24" s="120">
        <f>M24-K24</f>
        <v>0</v>
      </c>
      <c r="P24" s="151">
        <f>N24-L24</f>
        <v>0</v>
      </c>
      <c r="Q24" s="120">
        <v>0</v>
      </c>
      <c r="R24" s="116">
        <f t="shared" si="22"/>
        <v>0.01</v>
      </c>
      <c r="S24" s="116">
        <f t="shared" si="23"/>
        <v>0</v>
      </c>
      <c r="T24" s="116">
        <f t="shared" si="23"/>
        <v>0</v>
      </c>
      <c r="U24" s="120">
        <v>0</v>
      </c>
      <c r="V24" s="116">
        <f t="shared" si="24"/>
        <v>0.01</v>
      </c>
      <c r="W24" s="116">
        <f t="shared" si="25"/>
        <v>0</v>
      </c>
      <c r="X24" s="116">
        <f t="shared" si="25"/>
        <v>0</v>
      </c>
      <c r="Y24" s="120">
        <v>0</v>
      </c>
      <c r="Z24" s="116">
        <f t="shared" si="34"/>
        <v>0.01</v>
      </c>
      <c r="AA24" s="116">
        <f t="shared" si="35"/>
        <v>0</v>
      </c>
      <c r="AB24" s="149">
        <f t="shared" si="35"/>
        <v>0</v>
      </c>
      <c r="AC24" s="116"/>
      <c r="AD24" s="116">
        <f t="shared" si="26"/>
        <v>0.01</v>
      </c>
      <c r="AE24" s="149">
        <f t="shared" si="27"/>
        <v>0</v>
      </c>
      <c r="AF24" s="116">
        <f t="shared" si="27"/>
        <v>0</v>
      </c>
      <c r="AG24" s="116">
        <v>0</v>
      </c>
      <c r="AH24" s="116">
        <f t="shared" si="36"/>
        <v>0.01</v>
      </c>
      <c r="AI24" s="149">
        <f t="shared" si="29"/>
        <v>0</v>
      </c>
      <c r="AJ24" s="116">
        <f t="shared" si="30"/>
        <v>0</v>
      </c>
    </row>
    <row r="25" spans="1:36" x14ac:dyDescent="0.2">
      <c r="A25" s="115" t="s">
        <v>77</v>
      </c>
      <c r="B25" s="115" t="s">
        <v>64</v>
      </c>
      <c r="C25" s="115">
        <v>5149656</v>
      </c>
      <c r="D25" s="115"/>
      <c r="E25" s="115" t="s">
        <v>110</v>
      </c>
      <c r="F25" s="116">
        <v>0</v>
      </c>
      <c r="G25" s="116">
        <f t="shared" si="19"/>
        <v>0</v>
      </c>
      <c r="H25" s="116">
        <v>0</v>
      </c>
      <c r="I25" s="116"/>
      <c r="J25" s="116">
        <f t="shared" si="31"/>
        <v>0</v>
      </c>
      <c r="K25" s="116">
        <f t="shared" si="32"/>
        <v>0</v>
      </c>
      <c r="L25" s="116">
        <f t="shared" si="33"/>
        <v>0</v>
      </c>
      <c r="M25" s="116">
        <v>0</v>
      </c>
      <c r="N25" s="116">
        <v>0</v>
      </c>
      <c r="O25" s="116">
        <f t="shared" si="20"/>
        <v>0</v>
      </c>
      <c r="P25" s="149">
        <f t="shared" si="21"/>
        <v>0</v>
      </c>
      <c r="Q25" s="116">
        <v>0</v>
      </c>
      <c r="R25" s="116">
        <f t="shared" si="22"/>
        <v>0</v>
      </c>
      <c r="S25" s="116">
        <f t="shared" si="23"/>
        <v>0</v>
      </c>
      <c r="T25" s="116">
        <f t="shared" si="23"/>
        <v>0</v>
      </c>
      <c r="U25" s="116">
        <v>0</v>
      </c>
      <c r="V25" s="116">
        <f t="shared" si="24"/>
        <v>0</v>
      </c>
      <c r="W25" s="116">
        <f t="shared" si="25"/>
        <v>0</v>
      </c>
      <c r="X25" s="116">
        <f t="shared" si="25"/>
        <v>0</v>
      </c>
      <c r="Y25" s="116">
        <v>0</v>
      </c>
      <c r="Z25" s="116">
        <f t="shared" si="34"/>
        <v>0</v>
      </c>
      <c r="AA25" s="116">
        <f t="shared" si="35"/>
        <v>0</v>
      </c>
      <c r="AB25" s="149">
        <f t="shared" si="35"/>
        <v>0</v>
      </c>
      <c r="AC25" s="116"/>
      <c r="AD25" s="116">
        <f t="shared" si="26"/>
        <v>0</v>
      </c>
      <c r="AE25" s="149">
        <f t="shared" si="27"/>
        <v>0</v>
      </c>
      <c r="AF25" s="116">
        <f t="shared" si="27"/>
        <v>0</v>
      </c>
      <c r="AG25" s="116">
        <v>0</v>
      </c>
      <c r="AH25" s="116">
        <f t="shared" si="36"/>
        <v>0</v>
      </c>
      <c r="AI25" s="149">
        <f t="shared" si="29"/>
        <v>0</v>
      </c>
      <c r="AJ25" s="116">
        <f t="shared" si="30"/>
        <v>0</v>
      </c>
    </row>
    <row r="26" spans="1:36" x14ac:dyDescent="0.2">
      <c r="A26" s="115" t="s">
        <v>78</v>
      </c>
      <c r="B26" s="115" t="s">
        <v>65</v>
      </c>
      <c r="C26" s="115">
        <v>5149657</v>
      </c>
      <c r="D26" s="115"/>
      <c r="E26" s="115" t="s">
        <v>111</v>
      </c>
      <c r="F26" s="116">
        <v>0</v>
      </c>
      <c r="G26" s="116">
        <f t="shared" si="19"/>
        <v>0</v>
      </c>
      <c r="H26" s="116">
        <v>0</v>
      </c>
      <c r="I26" s="116"/>
      <c r="J26" s="116">
        <f t="shared" si="31"/>
        <v>0</v>
      </c>
      <c r="K26" s="116">
        <f t="shared" si="32"/>
        <v>0</v>
      </c>
      <c r="L26" s="116">
        <f t="shared" si="33"/>
        <v>0</v>
      </c>
      <c r="M26" s="116">
        <v>0</v>
      </c>
      <c r="N26" s="116">
        <v>0</v>
      </c>
      <c r="O26" s="116">
        <f t="shared" si="20"/>
        <v>0</v>
      </c>
      <c r="P26" s="149">
        <f t="shared" si="21"/>
        <v>0</v>
      </c>
      <c r="Q26" s="116">
        <v>0</v>
      </c>
      <c r="R26" s="116">
        <f t="shared" si="22"/>
        <v>0</v>
      </c>
      <c r="S26" s="116">
        <f t="shared" si="23"/>
        <v>0</v>
      </c>
      <c r="T26" s="116">
        <f t="shared" si="23"/>
        <v>0</v>
      </c>
      <c r="U26" s="116">
        <v>0</v>
      </c>
      <c r="V26" s="116">
        <f t="shared" si="24"/>
        <v>0</v>
      </c>
      <c r="W26" s="116">
        <f t="shared" si="25"/>
        <v>0</v>
      </c>
      <c r="X26" s="116">
        <f t="shared" si="25"/>
        <v>0</v>
      </c>
      <c r="Y26" s="116">
        <v>0</v>
      </c>
      <c r="Z26" s="116">
        <f t="shared" si="34"/>
        <v>0</v>
      </c>
      <c r="AA26" s="116">
        <f t="shared" si="35"/>
        <v>0</v>
      </c>
      <c r="AB26" s="149">
        <f t="shared" si="35"/>
        <v>0</v>
      </c>
      <c r="AC26" s="116"/>
      <c r="AD26" s="116">
        <f t="shared" si="26"/>
        <v>0</v>
      </c>
      <c r="AE26" s="149">
        <f t="shared" si="27"/>
        <v>0</v>
      </c>
      <c r="AF26" s="116">
        <f t="shared" si="27"/>
        <v>0</v>
      </c>
      <c r="AG26" s="116">
        <v>0</v>
      </c>
      <c r="AH26" s="116">
        <f t="shared" si="36"/>
        <v>0</v>
      </c>
      <c r="AI26" s="149">
        <f t="shared" si="29"/>
        <v>0</v>
      </c>
      <c r="AJ26" s="116">
        <f t="shared" si="30"/>
        <v>0</v>
      </c>
    </row>
    <row r="27" spans="1:36" x14ac:dyDescent="0.2">
      <c r="A27" s="115" t="s">
        <v>79</v>
      </c>
      <c r="B27" s="115" t="s">
        <v>66</v>
      </c>
      <c r="C27" s="115">
        <v>5149658</v>
      </c>
      <c r="D27" s="115"/>
      <c r="E27" s="115" t="s">
        <v>112</v>
      </c>
      <c r="F27" s="116">
        <v>0</v>
      </c>
      <c r="G27" s="116">
        <f t="shared" si="19"/>
        <v>0</v>
      </c>
      <c r="H27" s="116">
        <v>0</v>
      </c>
      <c r="I27" s="116"/>
      <c r="J27" s="116">
        <f t="shared" si="31"/>
        <v>0</v>
      </c>
      <c r="K27" s="116">
        <f t="shared" si="32"/>
        <v>0</v>
      </c>
      <c r="L27" s="116">
        <f t="shared" si="33"/>
        <v>0</v>
      </c>
      <c r="M27" s="116">
        <v>0</v>
      </c>
      <c r="N27" s="116">
        <v>0</v>
      </c>
      <c r="O27" s="116">
        <f t="shared" si="20"/>
        <v>0</v>
      </c>
      <c r="P27" s="149">
        <f t="shared" si="21"/>
        <v>0</v>
      </c>
      <c r="Q27" s="116">
        <v>0</v>
      </c>
      <c r="R27" s="116">
        <f t="shared" si="22"/>
        <v>0</v>
      </c>
      <c r="S27" s="116">
        <f t="shared" si="23"/>
        <v>0</v>
      </c>
      <c r="T27" s="116">
        <f t="shared" si="23"/>
        <v>0</v>
      </c>
      <c r="U27" s="116">
        <v>0</v>
      </c>
      <c r="V27" s="116">
        <f t="shared" si="24"/>
        <v>0</v>
      </c>
      <c r="W27" s="116">
        <f t="shared" si="25"/>
        <v>0</v>
      </c>
      <c r="X27" s="116">
        <f t="shared" si="25"/>
        <v>0</v>
      </c>
      <c r="Y27" s="116">
        <v>0</v>
      </c>
      <c r="Z27" s="116">
        <f t="shared" si="34"/>
        <v>0</v>
      </c>
      <c r="AA27" s="116">
        <f t="shared" si="35"/>
        <v>0</v>
      </c>
      <c r="AB27" s="149">
        <f t="shared" si="35"/>
        <v>0</v>
      </c>
      <c r="AC27" s="116"/>
      <c r="AD27" s="116">
        <f t="shared" si="26"/>
        <v>0</v>
      </c>
      <c r="AE27" s="149">
        <f t="shared" si="27"/>
        <v>0</v>
      </c>
      <c r="AF27" s="116">
        <f t="shared" si="27"/>
        <v>0</v>
      </c>
      <c r="AG27" s="116">
        <v>0</v>
      </c>
      <c r="AH27" s="116">
        <f t="shared" si="28"/>
        <v>0</v>
      </c>
      <c r="AI27" s="149">
        <f t="shared" si="29"/>
        <v>0</v>
      </c>
      <c r="AJ27" s="116">
        <f t="shared" si="30"/>
        <v>0</v>
      </c>
    </row>
    <row r="28" spans="1:36" s="81" customFormat="1" x14ac:dyDescent="0.2">
      <c r="A28" s="13" t="s">
        <v>26</v>
      </c>
      <c r="B28" s="13"/>
      <c r="C28" s="13"/>
      <c r="D28" s="13"/>
      <c r="E28" s="13"/>
      <c r="F28" s="14">
        <f>SUM(F14:F27)</f>
        <v>0</v>
      </c>
      <c r="G28" s="14">
        <f>SUM(G14:G27)</f>
        <v>0</v>
      </c>
      <c r="H28" s="71">
        <f>SUM(H14:H27)</f>
        <v>6950.34</v>
      </c>
      <c r="I28" s="14">
        <f>SUM(I14:I27)</f>
        <v>0</v>
      </c>
      <c r="J28" s="71">
        <f t="shared" ref="J28" si="37">F28+H28</f>
        <v>6950.34</v>
      </c>
      <c r="K28" s="14">
        <f>F28+I28</f>
        <v>0</v>
      </c>
      <c r="L28" s="14">
        <f t="shared" ref="L28:AB28" si="38">SUM(L14:L27)</f>
        <v>6950.34</v>
      </c>
      <c r="M28" s="14">
        <f t="shared" si="38"/>
        <v>0</v>
      </c>
      <c r="N28" s="71">
        <f t="shared" si="38"/>
        <v>6950.34</v>
      </c>
      <c r="O28" s="14">
        <f t="shared" si="38"/>
        <v>0</v>
      </c>
      <c r="P28" s="150">
        <f t="shared" si="38"/>
        <v>0</v>
      </c>
      <c r="Q28" s="14">
        <f t="shared" si="38"/>
        <v>0</v>
      </c>
      <c r="R28" s="14">
        <f t="shared" si="38"/>
        <v>6950.34</v>
      </c>
      <c r="S28" s="14">
        <f t="shared" si="38"/>
        <v>0</v>
      </c>
      <c r="T28" s="14">
        <f t="shared" si="38"/>
        <v>0</v>
      </c>
      <c r="U28" s="14">
        <f t="shared" si="38"/>
        <v>0</v>
      </c>
      <c r="V28" s="14">
        <f t="shared" si="38"/>
        <v>6950.34</v>
      </c>
      <c r="W28" s="14">
        <f t="shared" si="38"/>
        <v>0</v>
      </c>
      <c r="X28" s="14">
        <f t="shared" si="38"/>
        <v>0</v>
      </c>
      <c r="Y28" s="14">
        <f t="shared" si="38"/>
        <v>0</v>
      </c>
      <c r="Z28" s="14">
        <f t="shared" si="38"/>
        <v>6950.34</v>
      </c>
      <c r="AA28" s="14">
        <f t="shared" si="38"/>
        <v>0</v>
      </c>
      <c r="AB28" s="150">
        <f t="shared" si="38"/>
        <v>0</v>
      </c>
      <c r="AC28" s="14">
        <f t="shared" ref="AC28:AJ28" si="39">SUM(AC14:AC27)</f>
        <v>0</v>
      </c>
      <c r="AD28" s="14">
        <f t="shared" si="39"/>
        <v>6950.34</v>
      </c>
      <c r="AE28" s="150">
        <f t="shared" si="39"/>
        <v>0</v>
      </c>
      <c r="AF28" s="14">
        <f t="shared" si="39"/>
        <v>0</v>
      </c>
      <c r="AG28" s="14">
        <f t="shared" si="39"/>
        <v>0</v>
      </c>
      <c r="AH28" s="14">
        <f t="shared" si="39"/>
        <v>6950.34</v>
      </c>
      <c r="AI28" s="150">
        <f t="shared" si="39"/>
        <v>0</v>
      </c>
      <c r="AJ28" s="14">
        <f t="shared" si="39"/>
        <v>0</v>
      </c>
    </row>
    <row r="29" spans="1:36" ht="18" customHeight="1" x14ac:dyDescent="0.2">
      <c r="A29" s="249" t="s">
        <v>2</v>
      </c>
      <c r="B29" s="250"/>
      <c r="C29" s="16"/>
      <c r="D29" s="16"/>
      <c r="E29" s="16"/>
      <c r="F29" s="16"/>
      <c r="G29" s="16"/>
      <c r="H29" s="16"/>
      <c r="I29" s="16"/>
      <c r="J29" s="16"/>
      <c r="K29" s="16"/>
      <c r="L29" s="16"/>
      <c r="M29" s="16"/>
      <c r="N29" s="16"/>
      <c r="O29" s="16"/>
      <c r="P29" s="227"/>
      <c r="Q29" s="16"/>
      <c r="R29" s="16"/>
      <c r="S29" s="16"/>
      <c r="T29" s="16"/>
      <c r="U29" s="16"/>
      <c r="V29" s="16"/>
      <c r="W29" s="16"/>
      <c r="X29" s="16"/>
      <c r="Y29" s="16"/>
      <c r="Z29" s="16"/>
      <c r="AA29" s="16"/>
      <c r="AB29" s="227"/>
      <c r="AC29" s="16"/>
      <c r="AD29" s="16"/>
      <c r="AE29" s="227"/>
      <c r="AF29" s="16"/>
      <c r="AG29" s="16"/>
      <c r="AH29" s="16"/>
      <c r="AI29" s="227"/>
      <c r="AJ29" s="16"/>
    </row>
    <row r="30" spans="1:36" ht="36" x14ac:dyDescent="0.2">
      <c r="A30" s="115" t="s">
        <v>36</v>
      </c>
      <c r="B30" s="115" t="s">
        <v>34</v>
      </c>
      <c r="C30" s="115">
        <v>5149382</v>
      </c>
      <c r="D30" s="115"/>
      <c r="E30" s="115" t="s">
        <v>113</v>
      </c>
      <c r="F30" s="116">
        <v>0</v>
      </c>
      <c r="G30" s="116">
        <f>F30</f>
        <v>0</v>
      </c>
      <c r="H30" s="116">
        <v>0</v>
      </c>
      <c r="I30" s="116">
        <v>0</v>
      </c>
      <c r="J30" s="116">
        <v>0</v>
      </c>
      <c r="K30" s="116">
        <v>0</v>
      </c>
      <c r="L30" s="116">
        <v>0</v>
      </c>
      <c r="M30" s="116">
        <v>0</v>
      </c>
      <c r="N30" s="116">
        <v>0</v>
      </c>
      <c r="O30" s="116">
        <f>J30+M30</f>
        <v>0</v>
      </c>
      <c r="P30" s="149">
        <f>K30+L30</f>
        <v>0</v>
      </c>
      <c r="Q30" s="116">
        <v>0</v>
      </c>
      <c r="R30" s="116">
        <f>H30+Q30</f>
        <v>0</v>
      </c>
      <c r="S30" s="116">
        <f>Q30-M30</f>
        <v>0</v>
      </c>
      <c r="T30" s="116">
        <f>R30-N30</f>
        <v>0</v>
      </c>
      <c r="U30" s="116">
        <v>0</v>
      </c>
      <c r="V30" s="116">
        <f>L30+U30</f>
        <v>0</v>
      </c>
      <c r="W30" s="116">
        <f>U30-Q30</f>
        <v>0</v>
      </c>
      <c r="X30" s="116">
        <f>V30-R30</f>
        <v>0</v>
      </c>
      <c r="Y30" s="116">
        <v>0</v>
      </c>
      <c r="Z30" s="116">
        <f>P30+Y30</f>
        <v>0</v>
      </c>
      <c r="AA30" s="116">
        <f>Y30-U30</f>
        <v>0</v>
      </c>
      <c r="AB30" s="149">
        <f>Z30-V30</f>
        <v>0</v>
      </c>
      <c r="AC30" s="116"/>
      <c r="AD30" s="116">
        <f>H30+AC30</f>
        <v>0</v>
      </c>
      <c r="AE30" s="149">
        <f>AC30-Y30</f>
        <v>0</v>
      </c>
      <c r="AF30" s="116">
        <f>AD30-Z30</f>
        <v>0</v>
      </c>
      <c r="AG30" s="116"/>
      <c r="AH30" s="116">
        <f>L30+AG30</f>
        <v>0</v>
      </c>
      <c r="AI30" s="149">
        <f>AG30-AC30</f>
        <v>0</v>
      </c>
      <c r="AJ30" s="116">
        <f>AH30-AD30</f>
        <v>0</v>
      </c>
    </row>
    <row r="31" spans="1:36" ht="24" x14ac:dyDescent="0.2">
      <c r="A31" s="115" t="s">
        <v>3</v>
      </c>
      <c r="B31" s="115" t="s">
        <v>56</v>
      </c>
      <c r="C31" s="115"/>
      <c r="D31" s="115"/>
      <c r="E31" s="115" t="s">
        <v>114</v>
      </c>
      <c r="F31" s="116">
        <v>0</v>
      </c>
      <c r="G31" s="116">
        <f t="shared" ref="G31:G33" si="40">F31</f>
        <v>0</v>
      </c>
      <c r="H31" s="116">
        <v>0</v>
      </c>
      <c r="I31" s="116"/>
      <c r="J31" s="116">
        <f t="shared" ref="J31:J33" si="41">I31+H31</f>
        <v>0</v>
      </c>
      <c r="K31" s="116">
        <f t="shared" ref="K31:K33" si="42">F31+I31</f>
        <v>0</v>
      </c>
      <c r="L31" s="116">
        <f t="shared" ref="L31:L33" si="43">G31+H31</f>
        <v>0</v>
      </c>
      <c r="M31" s="116">
        <v>0</v>
      </c>
      <c r="N31" s="116">
        <v>0</v>
      </c>
      <c r="O31" s="116">
        <f t="shared" ref="O31:O33" si="44">J31+M31</f>
        <v>0</v>
      </c>
      <c r="P31" s="149">
        <f t="shared" ref="P31:P33" si="45">K31+L31</f>
        <v>0</v>
      </c>
      <c r="Q31" s="116">
        <v>0</v>
      </c>
      <c r="R31" s="116">
        <f t="shared" ref="R31:R33" si="46">H31+Q31</f>
        <v>0</v>
      </c>
      <c r="S31" s="116">
        <f t="shared" ref="S31:T33" si="47">Q31-M31</f>
        <v>0</v>
      </c>
      <c r="T31" s="116">
        <f t="shared" si="47"/>
        <v>0</v>
      </c>
      <c r="U31" s="116">
        <v>0</v>
      </c>
      <c r="V31" s="116">
        <f t="shared" ref="V31:V33" si="48">L31+U31</f>
        <v>0</v>
      </c>
      <c r="W31" s="116">
        <f t="shared" ref="W31:X33" si="49">U31-Q31</f>
        <v>0</v>
      </c>
      <c r="X31" s="116">
        <f t="shared" si="49"/>
        <v>0</v>
      </c>
      <c r="Y31" s="116">
        <v>0</v>
      </c>
      <c r="Z31" s="116">
        <f t="shared" ref="Z31:Z33" si="50">P31+Y31</f>
        <v>0</v>
      </c>
      <c r="AA31" s="116">
        <f t="shared" ref="AA31:AB33" si="51">Y31-U31</f>
        <v>0</v>
      </c>
      <c r="AB31" s="149">
        <f t="shared" si="51"/>
        <v>0</v>
      </c>
      <c r="AC31" s="116"/>
      <c r="AD31" s="116">
        <f t="shared" ref="AD31:AD33" si="52">H31+AC31</f>
        <v>0</v>
      </c>
      <c r="AE31" s="149">
        <f t="shared" ref="AE31:AF33" si="53">AC31-Y31</f>
        <v>0</v>
      </c>
      <c r="AF31" s="116">
        <f t="shared" si="53"/>
        <v>0</v>
      </c>
      <c r="AG31" s="116"/>
      <c r="AH31" s="116">
        <f t="shared" ref="AH31:AH33" si="54">L31+AG31</f>
        <v>0</v>
      </c>
      <c r="AI31" s="149">
        <f t="shared" ref="AI31:AI33" si="55">AG31-AC31</f>
        <v>0</v>
      </c>
      <c r="AJ31" s="116">
        <f t="shared" ref="AJ31:AJ33" si="56">AH31-AD31</f>
        <v>0</v>
      </c>
    </row>
    <row r="32" spans="1:36" ht="36" x14ac:dyDescent="0.2">
      <c r="A32" s="115" t="s">
        <v>4</v>
      </c>
      <c r="B32" s="115" t="s">
        <v>67</v>
      </c>
      <c r="C32" s="115"/>
      <c r="D32" s="115"/>
      <c r="E32" s="115" t="s">
        <v>115</v>
      </c>
      <c r="F32" s="116">
        <v>0</v>
      </c>
      <c r="G32" s="116">
        <f t="shared" si="40"/>
        <v>0</v>
      </c>
      <c r="H32" s="116">
        <v>0</v>
      </c>
      <c r="I32" s="116"/>
      <c r="J32" s="116">
        <f t="shared" si="41"/>
        <v>0</v>
      </c>
      <c r="K32" s="116">
        <f t="shared" si="42"/>
        <v>0</v>
      </c>
      <c r="L32" s="116">
        <f t="shared" si="43"/>
        <v>0</v>
      </c>
      <c r="M32" s="116">
        <v>0</v>
      </c>
      <c r="N32" s="116">
        <v>0</v>
      </c>
      <c r="O32" s="116">
        <f t="shared" si="44"/>
        <v>0</v>
      </c>
      <c r="P32" s="149">
        <f t="shared" si="45"/>
        <v>0</v>
      </c>
      <c r="Q32" s="116">
        <v>0</v>
      </c>
      <c r="R32" s="116">
        <f t="shared" si="46"/>
        <v>0</v>
      </c>
      <c r="S32" s="116">
        <f t="shared" si="47"/>
        <v>0</v>
      </c>
      <c r="T32" s="116">
        <f t="shared" si="47"/>
        <v>0</v>
      </c>
      <c r="U32" s="116">
        <v>0</v>
      </c>
      <c r="V32" s="116">
        <f t="shared" si="48"/>
        <v>0</v>
      </c>
      <c r="W32" s="116">
        <f t="shared" si="49"/>
        <v>0</v>
      </c>
      <c r="X32" s="116">
        <f t="shared" si="49"/>
        <v>0</v>
      </c>
      <c r="Y32" s="116">
        <v>0</v>
      </c>
      <c r="Z32" s="116">
        <f t="shared" si="50"/>
        <v>0</v>
      </c>
      <c r="AA32" s="116">
        <f t="shared" si="51"/>
        <v>0</v>
      </c>
      <c r="AB32" s="149">
        <f t="shared" si="51"/>
        <v>0</v>
      </c>
      <c r="AC32" s="116"/>
      <c r="AD32" s="116">
        <f t="shared" si="52"/>
        <v>0</v>
      </c>
      <c r="AE32" s="149">
        <f t="shared" si="53"/>
        <v>0</v>
      </c>
      <c r="AF32" s="116">
        <f t="shared" si="53"/>
        <v>0</v>
      </c>
      <c r="AG32" s="116"/>
      <c r="AH32" s="116">
        <f t="shared" si="54"/>
        <v>0</v>
      </c>
      <c r="AI32" s="149">
        <f t="shared" si="55"/>
        <v>0</v>
      </c>
      <c r="AJ32" s="116">
        <f t="shared" si="56"/>
        <v>0</v>
      </c>
    </row>
    <row r="33" spans="1:36" ht="24" x14ac:dyDescent="0.2">
      <c r="A33" s="115" t="s">
        <v>5</v>
      </c>
      <c r="B33" s="115" t="s">
        <v>68</v>
      </c>
      <c r="C33" s="115"/>
      <c r="D33" s="115"/>
      <c r="E33" s="115" t="s">
        <v>116</v>
      </c>
      <c r="F33" s="116">
        <v>0</v>
      </c>
      <c r="G33" s="116">
        <f t="shared" si="40"/>
        <v>0</v>
      </c>
      <c r="H33" s="116">
        <v>0</v>
      </c>
      <c r="I33" s="116"/>
      <c r="J33" s="116">
        <f t="shared" si="41"/>
        <v>0</v>
      </c>
      <c r="K33" s="116">
        <f t="shared" si="42"/>
        <v>0</v>
      </c>
      <c r="L33" s="116">
        <f t="shared" si="43"/>
        <v>0</v>
      </c>
      <c r="M33" s="116">
        <v>0</v>
      </c>
      <c r="N33" s="116">
        <v>0</v>
      </c>
      <c r="O33" s="116">
        <f t="shared" si="44"/>
        <v>0</v>
      </c>
      <c r="P33" s="149">
        <f t="shared" si="45"/>
        <v>0</v>
      </c>
      <c r="Q33" s="116">
        <v>0</v>
      </c>
      <c r="R33" s="116">
        <f t="shared" si="46"/>
        <v>0</v>
      </c>
      <c r="S33" s="116">
        <f t="shared" si="47"/>
        <v>0</v>
      </c>
      <c r="T33" s="116">
        <f t="shared" si="47"/>
        <v>0</v>
      </c>
      <c r="U33" s="116">
        <v>0</v>
      </c>
      <c r="V33" s="116">
        <f t="shared" si="48"/>
        <v>0</v>
      </c>
      <c r="W33" s="116">
        <f t="shared" si="49"/>
        <v>0</v>
      </c>
      <c r="X33" s="116">
        <f t="shared" si="49"/>
        <v>0</v>
      </c>
      <c r="Y33" s="116">
        <v>0</v>
      </c>
      <c r="Z33" s="116">
        <f t="shared" si="50"/>
        <v>0</v>
      </c>
      <c r="AA33" s="116">
        <f t="shared" si="51"/>
        <v>0</v>
      </c>
      <c r="AB33" s="149">
        <f t="shared" si="51"/>
        <v>0</v>
      </c>
      <c r="AC33" s="116"/>
      <c r="AD33" s="116">
        <f t="shared" si="52"/>
        <v>0</v>
      </c>
      <c r="AE33" s="149">
        <f t="shared" si="53"/>
        <v>0</v>
      </c>
      <c r="AF33" s="116">
        <f t="shared" si="53"/>
        <v>0</v>
      </c>
      <c r="AG33" s="116"/>
      <c r="AH33" s="116">
        <f t="shared" si="54"/>
        <v>0</v>
      </c>
      <c r="AI33" s="149">
        <f t="shared" si="55"/>
        <v>0</v>
      </c>
      <c r="AJ33" s="116">
        <f t="shared" si="56"/>
        <v>0</v>
      </c>
    </row>
    <row r="34" spans="1:36" s="81" customFormat="1" x14ac:dyDescent="0.2">
      <c r="A34" s="13" t="s">
        <v>22</v>
      </c>
      <c r="B34" s="13"/>
      <c r="C34" s="13"/>
      <c r="D34" s="13"/>
      <c r="E34" s="13"/>
      <c r="F34" s="14">
        <f>SUM(F30:F33)</f>
        <v>0</v>
      </c>
      <c r="G34" s="14">
        <f>SUM(G30:G33)</f>
        <v>0</v>
      </c>
      <c r="H34" s="71">
        <f>SUM(H30:H33)</f>
        <v>0</v>
      </c>
      <c r="I34" s="14">
        <f>SUM(I30:I33)</f>
        <v>0</v>
      </c>
      <c r="J34" s="71">
        <f>F34+I34</f>
        <v>0</v>
      </c>
      <c r="K34" s="14">
        <f>F34+I34</f>
        <v>0</v>
      </c>
      <c r="L34" s="14">
        <f>SUM(L30:L33)</f>
        <v>0</v>
      </c>
      <c r="M34" s="14">
        <f>SUM(M30:M33)</f>
        <v>0</v>
      </c>
      <c r="N34" s="71">
        <f>J34+M34</f>
        <v>0</v>
      </c>
      <c r="O34" s="14">
        <f>J34+M34</f>
        <v>0</v>
      </c>
      <c r="P34" s="150">
        <f t="shared" ref="P34:AB34" si="57">SUM(P30:P33)</f>
        <v>0</v>
      </c>
      <c r="Q34" s="14">
        <f t="shared" si="57"/>
        <v>0</v>
      </c>
      <c r="R34" s="14">
        <f t="shared" si="57"/>
        <v>0</v>
      </c>
      <c r="S34" s="14">
        <f t="shared" si="57"/>
        <v>0</v>
      </c>
      <c r="T34" s="14">
        <f t="shared" si="57"/>
        <v>0</v>
      </c>
      <c r="U34" s="14">
        <f t="shared" si="57"/>
        <v>0</v>
      </c>
      <c r="V34" s="14">
        <f t="shared" si="57"/>
        <v>0</v>
      </c>
      <c r="W34" s="14">
        <f t="shared" si="57"/>
        <v>0</v>
      </c>
      <c r="X34" s="14">
        <f t="shared" si="57"/>
        <v>0</v>
      </c>
      <c r="Y34" s="14">
        <f t="shared" si="57"/>
        <v>0</v>
      </c>
      <c r="Z34" s="14">
        <f t="shared" si="57"/>
        <v>0</v>
      </c>
      <c r="AA34" s="14">
        <f t="shared" si="57"/>
        <v>0</v>
      </c>
      <c r="AB34" s="150">
        <f t="shared" si="57"/>
        <v>0</v>
      </c>
      <c r="AC34" s="14">
        <f t="shared" ref="AC34:AJ34" si="58">SUM(AC30:AC33)</f>
        <v>0</v>
      </c>
      <c r="AD34" s="14">
        <f t="shared" si="58"/>
        <v>0</v>
      </c>
      <c r="AE34" s="150">
        <f t="shared" si="58"/>
        <v>0</v>
      </c>
      <c r="AF34" s="14">
        <f t="shared" si="58"/>
        <v>0</v>
      </c>
      <c r="AG34" s="14">
        <f t="shared" si="58"/>
        <v>0</v>
      </c>
      <c r="AH34" s="14">
        <f t="shared" si="58"/>
        <v>0</v>
      </c>
      <c r="AI34" s="150">
        <f t="shared" si="58"/>
        <v>0</v>
      </c>
      <c r="AJ34" s="14">
        <f t="shared" si="58"/>
        <v>0</v>
      </c>
    </row>
    <row r="35" spans="1:36" ht="18" customHeight="1" x14ac:dyDescent="0.2">
      <c r="A35" s="249" t="s">
        <v>48</v>
      </c>
      <c r="B35" s="250"/>
      <c r="C35" s="16"/>
      <c r="D35" s="16"/>
      <c r="E35" s="16"/>
      <c r="F35" s="16"/>
      <c r="G35" s="16"/>
      <c r="H35" s="16"/>
      <c r="I35" s="16"/>
      <c r="J35" s="16"/>
      <c r="K35" s="16"/>
      <c r="L35" s="16"/>
      <c r="M35" s="16"/>
      <c r="N35" s="16"/>
      <c r="O35" s="16"/>
      <c r="P35" s="227"/>
      <c r="Q35" s="16"/>
      <c r="R35" s="16"/>
      <c r="S35" s="16"/>
      <c r="T35" s="16"/>
      <c r="U35" s="16"/>
      <c r="V35" s="16"/>
      <c r="W35" s="16"/>
      <c r="X35" s="16"/>
      <c r="Y35" s="16"/>
      <c r="Z35" s="16"/>
      <c r="AA35" s="16"/>
      <c r="AB35" s="227"/>
      <c r="AC35" s="16"/>
      <c r="AD35" s="16"/>
      <c r="AE35" s="227"/>
      <c r="AF35" s="16"/>
      <c r="AG35" s="16"/>
      <c r="AH35" s="16"/>
      <c r="AI35" s="227"/>
      <c r="AJ35" s="16"/>
    </row>
    <row r="36" spans="1:36" ht="24" x14ac:dyDescent="0.2">
      <c r="A36" s="115" t="s">
        <v>80</v>
      </c>
      <c r="B36" s="115" t="s">
        <v>69</v>
      </c>
      <c r="C36" s="115">
        <v>5149707</v>
      </c>
      <c r="D36" s="115"/>
      <c r="E36" s="115" t="s">
        <v>117</v>
      </c>
      <c r="F36" s="116">
        <v>0</v>
      </c>
      <c r="G36" s="116">
        <f>F36</f>
        <v>0</v>
      </c>
      <c r="H36" s="116">
        <v>0</v>
      </c>
      <c r="I36" s="116">
        <v>0</v>
      </c>
      <c r="J36" s="116">
        <v>0</v>
      </c>
      <c r="K36" s="116">
        <v>0</v>
      </c>
      <c r="L36" s="116">
        <v>0</v>
      </c>
      <c r="M36" s="116">
        <v>0</v>
      </c>
      <c r="N36" s="116">
        <v>0</v>
      </c>
      <c r="O36" s="116">
        <f>J36+M36</f>
        <v>0</v>
      </c>
      <c r="P36" s="149">
        <f>K36+L36</f>
        <v>0</v>
      </c>
      <c r="Q36" s="116">
        <v>0</v>
      </c>
      <c r="R36" s="116">
        <f>H36+Q36</f>
        <v>0</v>
      </c>
      <c r="S36" s="116">
        <f>Q36-M36</f>
        <v>0</v>
      </c>
      <c r="T36" s="116">
        <f>R36-N36</f>
        <v>0</v>
      </c>
      <c r="U36" s="116">
        <v>0</v>
      </c>
      <c r="V36" s="116">
        <f>L36+U36</f>
        <v>0</v>
      </c>
      <c r="W36" s="116">
        <f>U36-Q36</f>
        <v>0</v>
      </c>
      <c r="X36" s="116">
        <f>V36-R36</f>
        <v>0</v>
      </c>
      <c r="Y36" s="116">
        <v>0</v>
      </c>
      <c r="Z36" s="116">
        <f>P36+Y36</f>
        <v>0</v>
      </c>
      <c r="AA36" s="116">
        <f>Y36-U36</f>
        <v>0</v>
      </c>
      <c r="AB36" s="149">
        <f>Z36-V36</f>
        <v>0</v>
      </c>
      <c r="AC36" s="116"/>
      <c r="AD36" s="116">
        <f>H36+AC36</f>
        <v>0</v>
      </c>
      <c r="AE36" s="149">
        <f>AC36-Y36</f>
        <v>0</v>
      </c>
      <c r="AF36" s="116">
        <f>AD36-Z36</f>
        <v>0</v>
      </c>
      <c r="AG36" s="116"/>
      <c r="AH36" s="116">
        <f>L36+AG36</f>
        <v>0</v>
      </c>
      <c r="AI36" s="149">
        <f>AG36-AC36</f>
        <v>0</v>
      </c>
      <c r="AJ36" s="116">
        <f>AH36-AD36</f>
        <v>0</v>
      </c>
    </row>
    <row r="37" spans="1:36" s="81" customFormat="1" x14ac:dyDescent="0.2">
      <c r="A37" s="13" t="s">
        <v>49</v>
      </c>
      <c r="B37" s="13"/>
      <c r="C37" s="13"/>
      <c r="D37" s="13"/>
      <c r="E37" s="13"/>
      <c r="F37" s="14">
        <f>SUM(F36:F36)</f>
        <v>0</v>
      </c>
      <c r="G37" s="14">
        <f>SUM(G36:G36)</f>
        <v>0</v>
      </c>
      <c r="H37" s="71">
        <f>SUM(H36)</f>
        <v>0</v>
      </c>
      <c r="I37" s="14">
        <f>SUM(I36)</f>
        <v>0</v>
      </c>
      <c r="J37" s="71">
        <f t="shared" ref="J37" si="59">I37+H37</f>
        <v>0</v>
      </c>
      <c r="K37" s="14">
        <f>SUM(K36:K36)</f>
        <v>0</v>
      </c>
      <c r="L37" s="14">
        <f>SUM(L36)</f>
        <v>0</v>
      </c>
      <c r="M37" s="14">
        <f>SUM(M36)</f>
        <v>0</v>
      </c>
      <c r="N37" s="71">
        <f t="shared" ref="N37" si="60">M37+L37</f>
        <v>0</v>
      </c>
      <c r="O37" s="14">
        <f>SUM(O36:O36)</f>
        <v>0</v>
      </c>
      <c r="P37" s="150">
        <f t="shared" ref="P37:X37" si="61">SUM(P36)</f>
        <v>0</v>
      </c>
      <c r="Q37" s="14">
        <f t="shared" si="61"/>
        <v>0</v>
      </c>
      <c r="R37" s="14">
        <f t="shared" si="61"/>
        <v>0</v>
      </c>
      <c r="S37" s="14">
        <f t="shared" si="61"/>
        <v>0</v>
      </c>
      <c r="T37" s="14">
        <f t="shared" si="61"/>
        <v>0</v>
      </c>
      <c r="U37" s="14">
        <f t="shared" si="61"/>
        <v>0</v>
      </c>
      <c r="V37" s="14">
        <f t="shared" si="61"/>
        <v>0</v>
      </c>
      <c r="W37" s="14">
        <f t="shared" si="61"/>
        <v>0</v>
      </c>
      <c r="X37" s="14">
        <f t="shared" si="61"/>
        <v>0</v>
      </c>
      <c r="Y37" s="14">
        <f t="shared" ref="Y37:AB37" si="62">SUM(Y36)</f>
        <v>0</v>
      </c>
      <c r="Z37" s="14">
        <f t="shared" si="62"/>
        <v>0</v>
      </c>
      <c r="AA37" s="14">
        <f t="shared" si="62"/>
        <v>0</v>
      </c>
      <c r="AB37" s="150">
        <f t="shared" si="62"/>
        <v>0</v>
      </c>
      <c r="AC37" s="14">
        <f t="shared" ref="AC37:AJ37" si="63">SUM(AC36)</f>
        <v>0</v>
      </c>
      <c r="AD37" s="14">
        <f t="shared" si="63"/>
        <v>0</v>
      </c>
      <c r="AE37" s="150">
        <f t="shared" si="63"/>
        <v>0</v>
      </c>
      <c r="AF37" s="14">
        <f t="shared" si="63"/>
        <v>0</v>
      </c>
      <c r="AG37" s="14">
        <f t="shared" si="63"/>
        <v>0</v>
      </c>
      <c r="AH37" s="14">
        <f t="shared" si="63"/>
        <v>0</v>
      </c>
      <c r="AI37" s="150">
        <f t="shared" si="63"/>
        <v>0</v>
      </c>
      <c r="AJ37" s="14">
        <f t="shared" si="63"/>
        <v>0</v>
      </c>
    </row>
    <row r="38" spans="1:36" ht="18" customHeight="1" x14ac:dyDescent="0.2">
      <c r="A38" s="235" t="s">
        <v>45</v>
      </c>
      <c r="B38" s="236"/>
      <c r="C38" s="7"/>
      <c r="D38" s="7"/>
      <c r="E38" s="7"/>
      <c r="F38" s="7"/>
      <c r="G38" s="7"/>
      <c r="H38" s="7"/>
      <c r="I38" s="7"/>
      <c r="J38" s="7"/>
      <c r="K38" s="7"/>
      <c r="L38" s="7"/>
      <c r="M38" s="7"/>
      <c r="N38" s="7"/>
      <c r="O38" s="7"/>
      <c r="P38" s="152"/>
      <c r="Q38" s="7"/>
      <c r="R38" s="7"/>
      <c r="S38" s="7"/>
      <c r="T38" s="7"/>
      <c r="U38" s="7"/>
      <c r="V38" s="7"/>
      <c r="W38" s="7"/>
      <c r="X38" s="7"/>
      <c r="Y38" s="7"/>
      <c r="Z38" s="7"/>
      <c r="AA38" s="7"/>
      <c r="AB38" s="152"/>
      <c r="AC38" s="7"/>
      <c r="AD38" s="7"/>
      <c r="AE38" s="152"/>
      <c r="AF38" s="7"/>
      <c r="AG38" s="7"/>
      <c r="AH38" s="7"/>
      <c r="AI38" s="152"/>
      <c r="AJ38" s="7"/>
    </row>
    <row r="39" spans="1:36" ht="48" x14ac:dyDescent="0.2">
      <c r="A39" s="6" t="s">
        <v>17</v>
      </c>
      <c r="B39" s="7" t="s">
        <v>46</v>
      </c>
      <c r="C39" s="7"/>
      <c r="D39" s="7"/>
      <c r="E39" s="8" t="s">
        <v>118</v>
      </c>
      <c r="F39" s="17">
        <v>0</v>
      </c>
      <c r="G39" s="9">
        <f>F39</f>
        <v>0</v>
      </c>
      <c r="H39" s="9">
        <v>0</v>
      </c>
      <c r="I39" s="9"/>
      <c r="J39" s="9">
        <f>I39+H39</f>
        <v>0</v>
      </c>
      <c r="K39" s="17">
        <f>F39+I39</f>
        <v>0</v>
      </c>
      <c r="L39" s="9">
        <f>G39+H39</f>
        <v>0</v>
      </c>
      <c r="M39" s="9">
        <v>0</v>
      </c>
      <c r="N39" s="9">
        <v>0</v>
      </c>
      <c r="O39" s="17">
        <f>J39+M39</f>
        <v>0</v>
      </c>
      <c r="P39" s="45">
        <f>K39+L39</f>
        <v>0</v>
      </c>
      <c r="Q39" s="9">
        <v>0</v>
      </c>
      <c r="R39" s="9">
        <f>H39+Q39</f>
        <v>0</v>
      </c>
      <c r="S39" s="9">
        <f>Q39-M39</f>
        <v>0</v>
      </c>
      <c r="T39" s="9">
        <f>R39-N39</f>
        <v>0</v>
      </c>
      <c r="U39" s="9">
        <v>0</v>
      </c>
      <c r="V39" s="9">
        <f>L39+U39</f>
        <v>0</v>
      </c>
      <c r="W39" s="9">
        <f>U39-Q39</f>
        <v>0</v>
      </c>
      <c r="X39" s="9">
        <f>V39-R39</f>
        <v>0</v>
      </c>
      <c r="Y39" s="9">
        <v>0</v>
      </c>
      <c r="Z39" s="9">
        <f>P39+Y39</f>
        <v>0</v>
      </c>
      <c r="AA39" s="9">
        <f>Y39-U39</f>
        <v>0</v>
      </c>
      <c r="AB39" s="45">
        <f>Z39-V39</f>
        <v>0</v>
      </c>
      <c r="AC39" s="9">
        <v>0</v>
      </c>
      <c r="AD39" s="9">
        <f>H39+AC39</f>
        <v>0</v>
      </c>
      <c r="AE39" s="45">
        <f>AC39-Y39</f>
        <v>0</v>
      </c>
      <c r="AF39" s="9">
        <f>AD39-Z39</f>
        <v>0</v>
      </c>
      <c r="AG39" s="9">
        <v>0</v>
      </c>
      <c r="AH39" s="9">
        <f>L39+AG39</f>
        <v>0</v>
      </c>
      <c r="AI39" s="45">
        <f>AG39-AC39</f>
        <v>0</v>
      </c>
      <c r="AJ39" s="9">
        <f>AH39-AD39</f>
        <v>0</v>
      </c>
    </row>
    <row r="40" spans="1:36" ht="24" x14ac:dyDescent="0.2">
      <c r="A40" s="6" t="s">
        <v>18</v>
      </c>
      <c r="B40" s="7" t="s">
        <v>47</v>
      </c>
      <c r="C40" s="7"/>
      <c r="D40" s="7"/>
      <c r="E40" s="8" t="s">
        <v>119</v>
      </c>
      <c r="F40" s="17">
        <v>0</v>
      </c>
      <c r="G40" s="9">
        <f>F40</f>
        <v>0</v>
      </c>
      <c r="H40" s="9">
        <v>0</v>
      </c>
      <c r="I40" s="9"/>
      <c r="J40" s="9">
        <f>I40+H40</f>
        <v>0</v>
      </c>
      <c r="K40" s="17">
        <f>F40+I40</f>
        <v>0</v>
      </c>
      <c r="L40" s="9">
        <f>G40+H40</f>
        <v>0</v>
      </c>
      <c r="M40" s="9">
        <v>0</v>
      </c>
      <c r="N40" s="9">
        <v>0</v>
      </c>
      <c r="O40" s="17">
        <f>J40+M40</f>
        <v>0</v>
      </c>
      <c r="P40" s="45">
        <f>K40+L40</f>
        <v>0</v>
      </c>
      <c r="Q40" s="9">
        <v>0</v>
      </c>
      <c r="R40" s="9">
        <f>H40+Q40</f>
        <v>0</v>
      </c>
      <c r="S40" s="9">
        <f>Q40-M40</f>
        <v>0</v>
      </c>
      <c r="T40" s="9">
        <f>R40-N40</f>
        <v>0</v>
      </c>
      <c r="U40" s="9">
        <v>0</v>
      </c>
      <c r="V40" s="9">
        <f>L40+U40</f>
        <v>0</v>
      </c>
      <c r="W40" s="9">
        <f>U40-Q40</f>
        <v>0</v>
      </c>
      <c r="X40" s="9">
        <f>V40-R40</f>
        <v>0</v>
      </c>
      <c r="Y40" s="9">
        <v>0</v>
      </c>
      <c r="Z40" s="9">
        <f>P40+Y40</f>
        <v>0</v>
      </c>
      <c r="AA40" s="9">
        <f>Y40-U40</f>
        <v>0</v>
      </c>
      <c r="AB40" s="45">
        <f>Z40-V40</f>
        <v>0</v>
      </c>
      <c r="AC40" s="9">
        <v>0</v>
      </c>
      <c r="AD40" s="9">
        <f>H40+AC40</f>
        <v>0</v>
      </c>
      <c r="AE40" s="45">
        <f>AC40-Y40</f>
        <v>0</v>
      </c>
      <c r="AF40" s="9">
        <f>AD40-Z40</f>
        <v>0</v>
      </c>
      <c r="AG40" s="9">
        <v>0</v>
      </c>
      <c r="AH40" s="9">
        <f>L40+AG40</f>
        <v>0</v>
      </c>
      <c r="AI40" s="45">
        <f>AG40-AC40</f>
        <v>0</v>
      </c>
      <c r="AJ40" s="9">
        <f>AH40-AD40</f>
        <v>0</v>
      </c>
    </row>
    <row r="41" spans="1:36" s="81" customFormat="1" x14ac:dyDescent="0.2">
      <c r="A41" s="18" t="s">
        <v>44</v>
      </c>
      <c r="B41" s="19"/>
      <c r="C41" s="19"/>
      <c r="D41" s="19"/>
      <c r="E41" s="18"/>
      <c r="F41" s="20">
        <f t="shared" ref="F41:G41" si="64">SUM(F39:F40)</f>
        <v>0</v>
      </c>
      <c r="G41" s="20">
        <f t="shared" si="64"/>
        <v>0</v>
      </c>
      <c r="H41" s="72">
        <f>SUM(H39:H40)</f>
        <v>0</v>
      </c>
      <c r="I41" s="113">
        <f>SUM(I39:I40)</f>
        <v>0</v>
      </c>
      <c r="J41" s="72">
        <f>F41+I41</f>
        <v>0</v>
      </c>
      <c r="K41" s="20">
        <f>F41+I41</f>
        <v>0</v>
      </c>
      <c r="L41" s="20">
        <f t="shared" ref="L41" si="65">SUM(L39:L40)</f>
        <v>0</v>
      </c>
      <c r="M41" s="113">
        <f>SUM(M39:M40)</f>
        <v>0</v>
      </c>
      <c r="N41" s="72">
        <f>J41+M41</f>
        <v>0</v>
      </c>
      <c r="O41" s="20">
        <f>J41+M41</f>
        <v>0</v>
      </c>
      <c r="P41" s="113">
        <f t="shared" ref="P41:AB41" si="66">SUM(P39:P40)</f>
        <v>0</v>
      </c>
      <c r="Q41" s="20">
        <f t="shared" si="66"/>
        <v>0</v>
      </c>
      <c r="R41" s="20">
        <f t="shared" si="66"/>
        <v>0</v>
      </c>
      <c r="S41" s="20">
        <f t="shared" si="66"/>
        <v>0</v>
      </c>
      <c r="T41" s="20">
        <f t="shared" si="66"/>
        <v>0</v>
      </c>
      <c r="U41" s="20">
        <f t="shared" si="66"/>
        <v>0</v>
      </c>
      <c r="V41" s="20">
        <f t="shared" si="66"/>
        <v>0</v>
      </c>
      <c r="W41" s="20">
        <f t="shared" si="66"/>
        <v>0</v>
      </c>
      <c r="X41" s="20">
        <f t="shared" si="66"/>
        <v>0</v>
      </c>
      <c r="Y41" s="20">
        <f t="shared" si="66"/>
        <v>0</v>
      </c>
      <c r="Z41" s="20">
        <f t="shared" si="66"/>
        <v>0</v>
      </c>
      <c r="AA41" s="20">
        <f t="shared" si="66"/>
        <v>0</v>
      </c>
      <c r="AB41" s="113">
        <f t="shared" si="66"/>
        <v>0</v>
      </c>
      <c r="AC41" s="20">
        <f t="shared" ref="AC41:AJ41" si="67">SUM(AC39:AC40)</f>
        <v>0</v>
      </c>
      <c r="AD41" s="20">
        <f t="shared" si="67"/>
        <v>0</v>
      </c>
      <c r="AE41" s="113">
        <f t="shared" si="67"/>
        <v>0</v>
      </c>
      <c r="AF41" s="20">
        <f t="shared" si="67"/>
        <v>0</v>
      </c>
      <c r="AG41" s="20">
        <f t="shared" si="67"/>
        <v>0</v>
      </c>
      <c r="AH41" s="20">
        <f t="shared" si="67"/>
        <v>0</v>
      </c>
      <c r="AI41" s="113">
        <f t="shared" si="67"/>
        <v>0</v>
      </c>
      <c r="AJ41" s="20">
        <f t="shared" si="67"/>
        <v>0</v>
      </c>
    </row>
    <row r="42" spans="1:36" s="81" customFormat="1" ht="18.75" customHeight="1" x14ac:dyDescent="0.2">
      <c r="A42" s="235" t="s">
        <v>93</v>
      </c>
      <c r="B42" s="236"/>
      <c r="C42" s="21"/>
      <c r="D42" s="21"/>
      <c r="E42" s="22"/>
      <c r="F42" s="23"/>
      <c r="G42" s="23"/>
      <c r="H42" s="23"/>
      <c r="I42" s="23"/>
      <c r="J42" s="23"/>
      <c r="K42" s="23"/>
      <c r="L42" s="23"/>
      <c r="M42" s="23"/>
      <c r="N42" s="23"/>
      <c r="O42" s="23"/>
      <c r="P42" s="220"/>
      <c r="Q42" s="23"/>
      <c r="R42" s="23"/>
      <c r="S42" s="23"/>
      <c r="T42" s="23"/>
      <c r="U42" s="23"/>
      <c r="V42" s="23"/>
      <c r="W42" s="23"/>
      <c r="X42" s="23"/>
      <c r="Y42" s="23"/>
      <c r="Z42" s="23"/>
      <c r="AA42" s="23"/>
      <c r="AB42" s="220"/>
      <c r="AC42" s="23"/>
      <c r="AD42" s="23"/>
      <c r="AE42" s="220"/>
      <c r="AF42" s="23"/>
      <c r="AG42" s="23"/>
      <c r="AH42" s="23"/>
      <c r="AI42" s="220"/>
      <c r="AJ42" s="23"/>
    </row>
    <row r="43" spans="1:36" s="81" customFormat="1" ht="24" x14ac:dyDescent="0.2">
      <c r="A43" s="6" t="s">
        <v>94</v>
      </c>
      <c r="B43" s="7" t="s">
        <v>95</v>
      </c>
      <c r="C43" s="7"/>
      <c r="D43" s="7"/>
      <c r="E43" s="6" t="s">
        <v>120</v>
      </c>
      <c r="F43" s="9">
        <v>200000</v>
      </c>
      <c r="G43" s="9">
        <f>F43</f>
        <v>200000</v>
      </c>
      <c r="H43" s="9">
        <v>0</v>
      </c>
      <c r="I43" s="9"/>
      <c r="J43" s="9">
        <f>I43+H43</f>
        <v>0</v>
      </c>
      <c r="K43" s="9">
        <f>F43+I43</f>
        <v>200000</v>
      </c>
      <c r="L43" s="9">
        <f>G43+H43</f>
        <v>200000</v>
      </c>
      <c r="M43" s="9">
        <v>200000</v>
      </c>
      <c r="N43" s="9">
        <f>H43+M43</f>
        <v>200000</v>
      </c>
      <c r="O43" s="9">
        <f>M43-K43</f>
        <v>0</v>
      </c>
      <c r="P43" s="45">
        <f>N43-L43</f>
        <v>0</v>
      </c>
      <c r="Q43" s="9">
        <v>200000</v>
      </c>
      <c r="R43" s="9">
        <f>H43+Q43</f>
        <v>200000</v>
      </c>
      <c r="S43" s="9">
        <f>Q43-M43</f>
        <v>0</v>
      </c>
      <c r="T43" s="9">
        <f>R43-N43</f>
        <v>0</v>
      </c>
      <c r="U43" s="9">
        <v>200000</v>
      </c>
      <c r="V43" s="9">
        <f>H43+U43</f>
        <v>200000</v>
      </c>
      <c r="W43" s="9">
        <f>U43-Q43</f>
        <v>0</v>
      </c>
      <c r="X43" s="9">
        <f>V43-R43</f>
        <v>0</v>
      </c>
      <c r="Y43" s="9">
        <v>200000</v>
      </c>
      <c r="Z43" s="9">
        <f t="shared" ref="Z43" si="68">H43+Y43</f>
        <v>200000</v>
      </c>
      <c r="AA43" s="9">
        <f t="shared" ref="AA43:AB43" si="69">Y43-U43</f>
        <v>0</v>
      </c>
      <c r="AB43" s="45">
        <f t="shared" si="69"/>
        <v>0</v>
      </c>
      <c r="AC43" s="9">
        <v>200000</v>
      </c>
      <c r="AD43" s="9">
        <f>H43+AC43</f>
        <v>200000</v>
      </c>
      <c r="AE43" s="45">
        <f>AC43-Y43</f>
        <v>0</v>
      </c>
      <c r="AF43" s="9">
        <f>AD43-Z43</f>
        <v>0</v>
      </c>
      <c r="AG43" s="9">
        <v>200000</v>
      </c>
      <c r="AH43" s="9">
        <f>H43+AG43</f>
        <v>200000</v>
      </c>
      <c r="AI43" s="45">
        <f>AG43-AC43</f>
        <v>0</v>
      </c>
      <c r="AJ43" s="9">
        <f>AH43-AD43</f>
        <v>0</v>
      </c>
    </row>
    <row r="44" spans="1:36" s="81" customFormat="1" x14ac:dyDescent="0.2">
      <c r="A44" s="251" t="s">
        <v>96</v>
      </c>
      <c r="B44" s="252"/>
      <c r="C44" s="24"/>
      <c r="D44" s="24"/>
      <c r="E44" s="25"/>
      <c r="F44" s="26">
        <f>SUM(F43)</f>
        <v>200000</v>
      </c>
      <c r="G44" s="26">
        <f t="shared" ref="G44" si="70">SUM(G43)</f>
        <v>200000</v>
      </c>
      <c r="H44" s="26">
        <f>SUM(H43)</f>
        <v>0</v>
      </c>
      <c r="I44" s="26">
        <f>SUM(I43)</f>
        <v>0</v>
      </c>
      <c r="J44" s="26">
        <f>I44+H44</f>
        <v>0</v>
      </c>
      <c r="K44" s="26">
        <f>SUM(K43)</f>
        <v>200000</v>
      </c>
      <c r="L44" s="26">
        <f t="shared" ref="L44" si="71">SUM(L43)</f>
        <v>200000</v>
      </c>
      <c r="M44" s="26">
        <f>SUM(M43)</f>
        <v>200000</v>
      </c>
      <c r="N44" s="26">
        <f>H44+M44</f>
        <v>200000</v>
      </c>
      <c r="O44" s="26">
        <f>SUM(O43)</f>
        <v>0</v>
      </c>
      <c r="P44" s="153">
        <f t="shared" ref="P44" si="72">SUM(P43)</f>
        <v>0</v>
      </c>
      <c r="Q44" s="153">
        <v>200000</v>
      </c>
      <c r="R44" s="153">
        <f>H44+Q44</f>
        <v>200000</v>
      </c>
      <c r="S44" s="153">
        <f>SUM(S43)</f>
        <v>0</v>
      </c>
      <c r="T44" s="26">
        <f>SUM(T43)</f>
        <v>0</v>
      </c>
      <c r="U44" s="153">
        <f>SUM(U43)</f>
        <v>200000</v>
      </c>
      <c r="V44" s="153">
        <f>H44+U44</f>
        <v>200000</v>
      </c>
      <c r="W44" s="153">
        <f t="shared" ref="W44:AB44" si="73">SUM(W43)</f>
        <v>0</v>
      </c>
      <c r="X44" s="26">
        <f t="shared" si="73"/>
        <v>0</v>
      </c>
      <c r="Y44" s="153">
        <f t="shared" si="73"/>
        <v>200000</v>
      </c>
      <c r="Z44" s="153">
        <f t="shared" si="73"/>
        <v>200000</v>
      </c>
      <c r="AA44" s="153">
        <f t="shared" si="73"/>
        <v>0</v>
      </c>
      <c r="AB44" s="153">
        <f t="shared" si="73"/>
        <v>0</v>
      </c>
      <c r="AC44" s="153">
        <f t="shared" ref="AC44:AJ44" si="74">SUM(AC43)</f>
        <v>200000</v>
      </c>
      <c r="AD44" s="153">
        <f t="shared" si="74"/>
        <v>200000</v>
      </c>
      <c r="AE44" s="153">
        <f t="shared" si="74"/>
        <v>0</v>
      </c>
      <c r="AF44" s="26">
        <f t="shared" si="74"/>
        <v>0</v>
      </c>
      <c r="AG44" s="153">
        <f t="shared" si="74"/>
        <v>200000</v>
      </c>
      <c r="AH44" s="153">
        <f t="shared" si="74"/>
        <v>200000</v>
      </c>
      <c r="AI44" s="153">
        <f t="shared" si="74"/>
        <v>0</v>
      </c>
      <c r="AJ44" s="26">
        <f t="shared" si="74"/>
        <v>0</v>
      </c>
    </row>
    <row r="45" spans="1:36" s="81" customFormat="1" x14ac:dyDescent="0.2">
      <c r="A45" s="235" t="s">
        <v>89</v>
      </c>
      <c r="B45" s="236"/>
      <c r="C45" s="21"/>
      <c r="D45" s="21"/>
      <c r="E45" s="7"/>
      <c r="F45" s="23"/>
      <c r="G45" s="23"/>
      <c r="H45" s="23"/>
      <c r="I45" s="23"/>
      <c r="J45" s="23"/>
      <c r="K45" s="23"/>
      <c r="L45" s="23"/>
      <c r="M45" s="23"/>
      <c r="N45" s="23"/>
      <c r="O45" s="23"/>
      <c r="P45" s="220"/>
      <c r="Q45" s="23"/>
      <c r="R45" s="23"/>
      <c r="S45" s="23"/>
      <c r="T45" s="23"/>
      <c r="U45" s="23"/>
      <c r="V45" s="23"/>
      <c r="W45" s="23"/>
      <c r="X45" s="23"/>
      <c r="Y45" s="23"/>
      <c r="Z45" s="23"/>
      <c r="AA45" s="23"/>
      <c r="AB45" s="220"/>
      <c r="AC45" s="23"/>
      <c r="AD45" s="23"/>
      <c r="AE45" s="220"/>
      <c r="AF45" s="23"/>
      <c r="AG45" s="23"/>
      <c r="AH45" s="23"/>
      <c r="AI45" s="220"/>
      <c r="AJ45" s="23"/>
    </row>
    <row r="46" spans="1:36" s="80" customFormat="1" ht="24" x14ac:dyDescent="0.2">
      <c r="A46" s="6" t="s">
        <v>90</v>
      </c>
      <c r="B46" s="7" t="s">
        <v>91</v>
      </c>
      <c r="C46" s="7">
        <v>5050819</v>
      </c>
      <c r="D46" s="7"/>
      <c r="E46" s="7" t="s">
        <v>121</v>
      </c>
      <c r="F46" s="9">
        <v>1800000</v>
      </c>
      <c r="G46" s="9">
        <f>F46</f>
        <v>1800000</v>
      </c>
      <c r="H46" s="9">
        <v>5952</v>
      </c>
      <c r="I46" s="9"/>
      <c r="J46" s="9">
        <f>I46+H46</f>
        <v>5952</v>
      </c>
      <c r="K46" s="9">
        <f>F46+I46</f>
        <v>1800000</v>
      </c>
      <c r="L46" s="9">
        <f>G46+H46</f>
        <v>1805952</v>
      </c>
      <c r="M46" s="9">
        <v>1800000</v>
      </c>
      <c r="N46" s="9">
        <f>H46+M46</f>
        <v>1805952</v>
      </c>
      <c r="O46" s="9">
        <f>M46-K46</f>
        <v>0</v>
      </c>
      <c r="P46" s="45">
        <f>N46-L46</f>
        <v>0</v>
      </c>
      <c r="Q46" s="9">
        <v>1800000</v>
      </c>
      <c r="R46" s="9">
        <f>H46+Q46</f>
        <v>1805952</v>
      </c>
      <c r="S46" s="9">
        <f>Q46-M46</f>
        <v>0</v>
      </c>
      <c r="T46" s="9">
        <f>R46-N46</f>
        <v>0</v>
      </c>
      <c r="U46" s="9">
        <v>1800000</v>
      </c>
      <c r="V46" s="9">
        <f>H46+U46</f>
        <v>1805952</v>
      </c>
      <c r="W46" s="9">
        <f>U46-Q46</f>
        <v>0</v>
      </c>
      <c r="X46" s="9">
        <f>V46-R46</f>
        <v>0</v>
      </c>
      <c r="Y46" s="9">
        <v>1800000</v>
      </c>
      <c r="Z46" s="9">
        <f>H46+Y46</f>
        <v>1805952</v>
      </c>
      <c r="AA46" s="9">
        <f t="shared" ref="AA46:AB46" si="75">Y46-U46</f>
        <v>0</v>
      </c>
      <c r="AB46" s="45">
        <f t="shared" si="75"/>
        <v>0</v>
      </c>
      <c r="AC46" s="9">
        <v>1800000</v>
      </c>
      <c r="AD46" s="9">
        <f>H46+AC46</f>
        <v>1805952</v>
      </c>
      <c r="AE46" s="45">
        <f>AC46-Y46</f>
        <v>0</v>
      </c>
      <c r="AF46" s="9">
        <f>AD46-Z46</f>
        <v>0</v>
      </c>
      <c r="AG46" s="9">
        <v>1800000</v>
      </c>
      <c r="AH46" s="9">
        <f>H46+AG46</f>
        <v>1805952</v>
      </c>
      <c r="AI46" s="45">
        <f>AG46-AC46</f>
        <v>0</v>
      </c>
      <c r="AJ46" s="9">
        <f>AH46-AD46</f>
        <v>0</v>
      </c>
    </row>
    <row r="47" spans="1:36" s="81" customFormat="1" x14ac:dyDescent="0.2">
      <c r="A47" s="253" t="s">
        <v>92</v>
      </c>
      <c r="B47" s="254"/>
      <c r="C47" s="27"/>
      <c r="D47" s="27"/>
      <c r="E47" s="28"/>
      <c r="F47" s="29">
        <f>SUM(F46)</f>
        <v>1800000</v>
      </c>
      <c r="G47" s="29">
        <f t="shared" ref="G47" si="76">SUM(G46)</f>
        <v>1800000</v>
      </c>
      <c r="H47" s="29">
        <f>SUM(H46)</f>
        <v>5952</v>
      </c>
      <c r="I47" s="29">
        <f>SUM(I46)</f>
        <v>0</v>
      </c>
      <c r="J47" s="73">
        <f>I47+H47</f>
        <v>5952</v>
      </c>
      <c r="K47" s="29">
        <f>SUM(K46)</f>
        <v>1800000</v>
      </c>
      <c r="L47" s="29">
        <f t="shared" ref="L47" si="77">SUM(L46)</f>
        <v>1805952</v>
      </c>
      <c r="M47" s="29">
        <f>SUM(M46)</f>
        <v>1800000</v>
      </c>
      <c r="N47" s="29">
        <f>H47+M47</f>
        <v>1805952</v>
      </c>
      <c r="O47" s="29">
        <f>SUM(O46)</f>
        <v>0</v>
      </c>
      <c r="P47" s="154">
        <f t="shared" ref="P47:Y47" si="78">SUM(P46)</f>
        <v>0</v>
      </c>
      <c r="Q47" s="29">
        <f t="shared" si="78"/>
        <v>1800000</v>
      </c>
      <c r="R47" s="29">
        <f t="shared" si="78"/>
        <v>1805952</v>
      </c>
      <c r="S47" s="29">
        <f t="shared" si="78"/>
        <v>0</v>
      </c>
      <c r="T47" s="29">
        <f t="shared" si="78"/>
        <v>0</v>
      </c>
      <c r="U47" s="29">
        <f t="shared" si="78"/>
        <v>1800000</v>
      </c>
      <c r="V47" s="29">
        <f>SUM(V46)</f>
        <v>1805952</v>
      </c>
      <c r="W47" s="29">
        <f t="shared" si="78"/>
        <v>0</v>
      </c>
      <c r="X47" s="29">
        <f t="shared" si="78"/>
        <v>0</v>
      </c>
      <c r="Y47" s="29">
        <f t="shared" si="78"/>
        <v>1800000</v>
      </c>
      <c r="Z47" s="29">
        <f>SUM(Z46)</f>
        <v>1805952</v>
      </c>
      <c r="AA47" s="29">
        <f t="shared" ref="AA47:AB47" si="79">SUM(AA46)</f>
        <v>0</v>
      </c>
      <c r="AB47" s="154">
        <f t="shared" si="79"/>
        <v>0</v>
      </c>
      <c r="AC47" s="29">
        <f t="shared" ref="AC47:AJ47" si="80">SUM(AC46)</f>
        <v>1800000</v>
      </c>
      <c r="AD47" s="29">
        <f t="shared" si="80"/>
        <v>1805952</v>
      </c>
      <c r="AE47" s="154">
        <f t="shared" si="80"/>
        <v>0</v>
      </c>
      <c r="AF47" s="29">
        <f t="shared" si="80"/>
        <v>0</v>
      </c>
      <c r="AG47" s="29">
        <f t="shared" si="80"/>
        <v>1800000</v>
      </c>
      <c r="AH47" s="29">
        <f t="shared" si="80"/>
        <v>1805952</v>
      </c>
      <c r="AI47" s="154">
        <f t="shared" si="80"/>
        <v>0</v>
      </c>
      <c r="AJ47" s="29">
        <f t="shared" si="80"/>
        <v>0</v>
      </c>
    </row>
    <row r="48" spans="1:36" s="81" customFormat="1" ht="18.75" customHeight="1" x14ac:dyDescent="0.2">
      <c r="A48" s="235" t="s">
        <v>87</v>
      </c>
      <c r="B48" s="236"/>
      <c r="C48" s="21"/>
      <c r="D48" s="21"/>
      <c r="E48" s="22"/>
      <c r="F48" s="229"/>
      <c r="G48" s="230"/>
      <c r="H48" s="220"/>
      <c r="I48" s="23"/>
      <c r="J48" s="9"/>
      <c r="K48" s="9"/>
      <c r="L48" s="9"/>
      <c r="M48" s="23"/>
      <c r="N48" s="9"/>
      <c r="O48" s="9"/>
      <c r="P48" s="45"/>
      <c r="Q48" s="9"/>
      <c r="R48" s="9"/>
      <c r="S48" s="9"/>
      <c r="T48" s="9"/>
      <c r="U48" s="9"/>
      <c r="V48" s="9"/>
      <c r="W48" s="9"/>
      <c r="X48" s="9"/>
      <c r="Y48" s="9"/>
      <c r="Z48" s="9"/>
      <c r="AA48" s="9"/>
      <c r="AB48" s="45"/>
      <c r="AC48" s="9"/>
      <c r="AD48" s="9"/>
      <c r="AE48" s="45"/>
      <c r="AF48" s="9"/>
      <c r="AG48" s="9"/>
      <c r="AH48" s="9"/>
      <c r="AI48" s="45"/>
      <c r="AJ48" s="9"/>
    </row>
    <row r="49" spans="1:36" s="80" customFormat="1" x14ac:dyDescent="0.2">
      <c r="A49" s="209" t="s">
        <v>41</v>
      </c>
      <c r="B49" s="209" t="s">
        <v>42</v>
      </c>
      <c r="C49" s="210">
        <v>5002952</v>
      </c>
      <c r="D49" s="210"/>
      <c r="E49" s="115" t="s">
        <v>122</v>
      </c>
      <c r="F49" s="116">
        <v>0</v>
      </c>
      <c r="G49" s="116">
        <f>F49</f>
        <v>0</v>
      </c>
      <c r="H49" s="116">
        <v>0</v>
      </c>
      <c r="I49" s="116">
        <v>0</v>
      </c>
      <c r="J49" s="116">
        <v>0</v>
      </c>
      <c r="K49" s="116">
        <v>0</v>
      </c>
      <c r="L49" s="116">
        <v>0</v>
      </c>
      <c r="M49" s="116">
        <v>0</v>
      </c>
      <c r="N49" s="116">
        <v>0</v>
      </c>
      <c r="O49" s="116">
        <f>J49+M49</f>
        <v>0</v>
      </c>
      <c r="P49" s="149">
        <f>K49+L49</f>
        <v>0</v>
      </c>
      <c r="Q49" s="116">
        <v>0</v>
      </c>
      <c r="R49" s="116">
        <f>H49+Q49</f>
        <v>0</v>
      </c>
      <c r="S49" s="116">
        <f>Q49-M49</f>
        <v>0</v>
      </c>
      <c r="T49" s="116">
        <f>R49-N49</f>
        <v>0</v>
      </c>
      <c r="U49" s="116">
        <v>0</v>
      </c>
      <c r="V49" s="116">
        <f>L49+U49</f>
        <v>0</v>
      </c>
      <c r="W49" s="116">
        <f>U49-Q49</f>
        <v>0</v>
      </c>
      <c r="X49" s="116">
        <f>V49-R49</f>
        <v>0</v>
      </c>
      <c r="Y49" s="116">
        <v>0</v>
      </c>
      <c r="Z49" s="116">
        <f>P49+Y49</f>
        <v>0</v>
      </c>
      <c r="AA49" s="116">
        <f>Y49-U49</f>
        <v>0</v>
      </c>
      <c r="AB49" s="149">
        <f>Z49-V49</f>
        <v>0</v>
      </c>
      <c r="AC49" s="116"/>
      <c r="AD49" s="116">
        <f>H49+AC49</f>
        <v>0</v>
      </c>
      <c r="AE49" s="149">
        <f>AC49-Y49</f>
        <v>0</v>
      </c>
      <c r="AF49" s="116">
        <f>AD49-Z49</f>
        <v>0</v>
      </c>
      <c r="AG49" s="116"/>
      <c r="AH49" s="116">
        <f>L49+AG49</f>
        <v>0</v>
      </c>
      <c r="AI49" s="149">
        <f>AG49-AC49</f>
        <v>0</v>
      </c>
      <c r="AJ49" s="116">
        <f>AH49-AD49</f>
        <v>0</v>
      </c>
    </row>
    <row r="50" spans="1:36" s="80" customFormat="1" ht="36" x14ac:dyDescent="0.2">
      <c r="A50" s="30" t="s">
        <v>0</v>
      </c>
      <c r="B50" s="31" t="s">
        <v>50</v>
      </c>
      <c r="C50" s="212" t="s">
        <v>303</v>
      </c>
      <c r="D50" s="31"/>
      <c r="E50" s="7" t="s">
        <v>123</v>
      </c>
      <c r="F50" s="9">
        <v>27514</v>
      </c>
      <c r="G50" s="9">
        <f t="shared" ref="G50:G52" si="81">F50</f>
        <v>27514</v>
      </c>
      <c r="H50" s="9">
        <v>0</v>
      </c>
      <c r="I50" s="9"/>
      <c r="J50" s="9">
        <f t="shared" ref="J50:J53" si="82">I50+H50</f>
        <v>0</v>
      </c>
      <c r="K50" s="9">
        <f t="shared" ref="K50:K53" si="83">F50+I50</f>
        <v>27514</v>
      </c>
      <c r="L50" s="9">
        <f t="shared" ref="L50:L53" si="84">G50+H50</f>
        <v>27514</v>
      </c>
      <c r="M50" s="9">
        <v>53562.86</v>
      </c>
      <c r="N50" s="9">
        <f>H50+M50</f>
        <v>53562.86</v>
      </c>
      <c r="O50" s="9">
        <f>M50-K50</f>
        <v>26048.86</v>
      </c>
      <c r="P50" s="45">
        <f>N50-L50</f>
        <v>26048.86</v>
      </c>
      <c r="Q50" s="9">
        <v>53562.86</v>
      </c>
      <c r="R50" s="9">
        <f t="shared" ref="R50:R53" si="85">H50+Q50</f>
        <v>53562.86</v>
      </c>
      <c r="S50" s="9">
        <f t="shared" ref="S50:T54" si="86">Q50-M50</f>
        <v>0</v>
      </c>
      <c r="T50" s="9">
        <f t="shared" si="86"/>
        <v>0</v>
      </c>
      <c r="U50" s="9">
        <v>53562.86</v>
      </c>
      <c r="V50" s="9">
        <f>H50+U50</f>
        <v>53562.86</v>
      </c>
      <c r="W50" s="9">
        <f t="shared" ref="W50:X54" si="87">U50-Q50</f>
        <v>0</v>
      </c>
      <c r="X50" s="9">
        <f t="shared" si="87"/>
        <v>0</v>
      </c>
      <c r="Y50" s="9">
        <v>53562.86</v>
      </c>
      <c r="Z50" s="9">
        <f t="shared" ref="Z50:Z53" si="88">H50+Y50</f>
        <v>53562.86</v>
      </c>
      <c r="AA50" s="9">
        <f t="shared" ref="AA50:AB54" si="89">Y50-U50</f>
        <v>0</v>
      </c>
      <c r="AB50" s="45">
        <f t="shared" si="89"/>
        <v>0</v>
      </c>
      <c r="AC50" s="9">
        <v>53562.86</v>
      </c>
      <c r="AD50" s="9">
        <f t="shared" ref="AD50:AD53" si="90">H50+AC50</f>
        <v>53562.86</v>
      </c>
      <c r="AE50" s="45">
        <f t="shared" ref="AE50:AF53" si="91">AC50-Y50</f>
        <v>0</v>
      </c>
      <c r="AF50" s="9">
        <f>AD50-Z50</f>
        <v>0</v>
      </c>
      <c r="AG50" s="9">
        <v>53562.86</v>
      </c>
      <c r="AH50" s="9">
        <f>H50+AG50</f>
        <v>53562.86</v>
      </c>
      <c r="AI50" s="45">
        <f t="shared" ref="AI50:AI53" si="92">AG50-AC50</f>
        <v>0</v>
      </c>
      <c r="AJ50" s="9">
        <f>AH50-AD50</f>
        <v>0</v>
      </c>
    </row>
    <row r="51" spans="1:36" s="80" customFormat="1" ht="24" x14ac:dyDescent="0.2">
      <c r="A51" s="30" t="s">
        <v>82</v>
      </c>
      <c r="B51" s="31" t="s">
        <v>83</v>
      </c>
      <c r="C51" s="32">
        <v>5053859</v>
      </c>
      <c r="D51" s="32"/>
      <c r="E51" s="7" t="s">
        <v>124</v>
      </c>
      <c r="F51" s="9">
        <v>4300000</v>
      </c>
      <c r="G51" s="9">
        <f t="shared" si="81"/>
        <v>4300000</v>
      </c>
      <c r="H51" s="9">
        <v>62604.53</v>
      </c>
      <c r="I51" s="9"/>
      <c r="J51" s="9">
        <f t="shared" si="82"/>
        <v>62604.53</v>
      </c>
      <c r="K51" s="9">
        <f t="shared" si="83"/>
        <v>4300000</v>
      </c>
      <c r="L51" s="9">
        <f t="shared" si="84"/>
        <v>4362604.53</v>
      </c>
      <c r="M51" s="9">
        <v>1284769.1399999999</v>
      </c>
      <c r="N51" s="9">
        <f t="shared" ref="N51:N53" si="93">H51+M51</f>
        <v>1347373.67</v>
      </c>
      <c r="O51" s="9">
        <f t="shared" ref="O51:P53" si="94">M51-K51</f>
        <v>-3015230.8600000003</v>
      </c>
      <c r="P51" s="45">
        <f t="shared" si="94"/>
        <v>-3015230.8600000003</v>
      </c>
      <c r="Q51" s="9">
        <v>1284769.1399999999</v>
      </c>
      <c r="R51" s="9">
        <f t="shared" si="85"/>
        <v>1347373.67</v>
      </c>
      <c r="S51" s="9">
        <f t="shared" si="86"/>
        <v>0</v>
      </c>
      <c r="T51" s="9">
        <f t="shared" si="86"/>
        <v>0</v>
      </c>
      <c r="U51" s="9">
        <v>1284769.1399999999</v>
      </c>
      <c r="V51" s="9">
        <f t="shared" ref="V51:V53" si="95">H51+U51</f>
        <v>1347373.67</v>
      </c>
      <c r="W51" s="9">
        <f t="shared" si="87"/>
        <v>0</v>
      </c>
      <c r="X51" s="9">
        <f t="shared" si="87"/>
        <v>0</v>
      </c>
      <c r="Y51" s="9">
        <v>1284769.1399999999</v>
      </c>
      <c r="Z51" s="9">
        <f t="shared" si="88"/>
        <v>1347373.67</v>
      </c>
      <c r="AA51" s="9">
        <f t="shared" si="89"/>
        <v>0</v>
      </c>
      <c r="AB51" s="45">
        <f t="shared" si="89"/>
        <v>0</v>
      </c>
      <c r="AC51" s="9">
        <v>1284769.1399999999</v>
      </c>
      <c r="AD51" s="9">
        <f t="shared" si="90"/>
        <v>1347373.67</v>
      </c>
      <c r="AE51" s="45">
        <f t="shared" si="91"/>
        <v>0</v>
      </c>
      <c r="AF51" s="9">
        <f t="shared" si="91"/>
        <v>0</v>
      </c>
      <c r="AG51" s="9">
        <v>1284769.1399999999</v>
      </c>
      <c r="AH51" s="9">
        <f>H51+AG51</f>
        <v>1347373.67</v>
      </c>
      <c r="AI51" s="45">
        <f t="shared" si="92"/>
        <v>0</v>
      </c>
      <c r="AJ51" s="9">
        <f t="shared" ref="AJ51:AJ53" si="96">AH51-AD51</f>
        <v>0</v>
      </c>
    </row>
    <row r="52" spans="1:36" s="80" customFormat="1" ht="24" x14ac:dyDescent="0.2">
      <c r="A52" s="30" t="s">
        <v>138</v>
      </c>
      <c r="B52" s="31" t="s">
        <v>139</v>
      </c>
      <c r="C52" s="32">
        <v>5060285</v>
      </c>
      <c r="D52" s="31"/>
      <c r="E52" s="7" t="s">
        <v>140</v>
      </c>
      <c r="F52" s="9">
        <v>598996.9</v>
      </c>
      <c r="G52" s="9">
        <f t="shared" si="81"/>
        <v>598996.9</v>
      </c>
      <c r="H52" s="9">
        <v>0</v>
      </c>
      <c r="I52" s="9"/>
      <c r="J52" s="9">
        <f t="shared" si="82"/>
        <v>0</v>
      </c>
      <c r="K52" s="9">
        <f t="shared" si="83"/>
        <v>598996.9</v>
      </c>
      <c r="L52" s="9">
        <f t="shared" si="84"/>
        <v>598996.9</v>
      </c>
      <c r="M52" s="9">
        <v>1353638.49</v>
      </c>
      <c r="N52" s="9">
        <f t="shared" si="93"/>
        <v>1353638.49</v>
      </c>
      <c r="O52" s="9">
        <f t="shared" si="94"/>
        <v>754641.59</v>
      </c>
      <c r="P52" s="45">
        <f t="shared" si="94"/>
        <v>754641.59</v>
      </c>
      <c r="Q52" s="9">
        <v>1353638.49</v>
      </c>
      <c r="R52" s="9">
        <f t="shared" si="85"/>
        <v>1353638.49</v>
      </c>
      <c r="S52" s="9">
        <f t="shared" si="86"/>
        <v>0</v>
      </c>
      <c r="T52" s="9">
        <f t="shared" si="86"/>
        <v>0</v>
      </c>
      <c r="U52" s="9">
        <v>1353638.49</v>
      </c>
      <c r="V52" s="9">
        <f t="shared" si="95"/>
        <v>1353638.49</v>
      </c>
      <c r="W52" s="9">
        <f t="shared" si="87"/>
        <v>0</v>
      </c>
      <c r="X52" s="9">
        <f t="shared" si="87"/>
        <v>0</v>
      </c>
      <c r="Y52" s="9">
        <v>1353638.49</v>
      </c>
      <c r="Z52" s="9">
        <f t="shared" si="88"/>
        <v>1353638.49</v>
      </c>
      <c r="AA52" s="9">
        <f t="shared" si="89"/>
        <v>0</v>
      </c>
      <c r="AB52" s="45">
        <f t="shared" si="89"/>
        <v>0</v>
      </c>
      <c r="AC52" s="9">
        <v>1353638.49</v>
      </c>
      <c r="AD52" s="9">
        <f t="shared" si="90"/>
        <v>1353638.49</v>
      </c>
      <c r="AE52" s="45">
        <f t="shared" si="91"/>
        <v>0</v>
      </c>
      <c r="AF52" s="9">
        <f t="shared" si="91"/>
        <v>0</v>
      </c>
      <c r="AG52" s="9">
        <v>1353638.49</v>
      </c>
      <c r="AH52" s="9">
        <f>H52+AG52</f>
        <v>1353638.49</v>
      </c>
      <c r="AI52" s="45">
        <f t="shared" si="92"/>
        <v>0</v>
      </c>
      <c r="AJ52" s="9">
        <f t="shared" si="96"/>
        <v>0</v>
      </c>
    </row>
    <row r="53" spans="1:36" s="80" customFormat="1" ht="24" x14ac:dyDescent="0.2">
      <c r="A53" s="30" t="s">
        <v>192</v>
      </c>
      <c r="B53" s="33" t="s">
        <v>193</v>
      </c>
      <c r="C53" s="31"/>
      <c r="D53" s="31"/>
      <c r="E53" s="7" t="s">
        <v>194</v>
      </c>
      <c r="F53" s="9">
        <v>200000</v>
      </c>
      <c r="G53" s="9">
        <v>200000</v>
      </c>
      <c r="H53" s="9">
        <v>0</v>
      </c>
      <c r="I53" s="9"/>
      <c r="J53" s="9">
        <f t="shared" si="82"/>
        <v>0</v>
      </c>
      <c r="K53" s="9">
        <f t="shared" si="83"/>
        <v>200000</v>
      </c>
      <c r="L53" s="9">
        <f t="shared" si="84"/>
        <v>200000</v>
      </c>
      <c r="M53" s="9">
        <v>200000</v>
      </c>
      <c r="N53" s="9">
        <f t="shared" si="93"/>
        <v>200000</v>
      </c>
      <c r="O53" s="9">
        <f t="shared" si="94"/>
        <v>0</v>
      </c>
      <c r="P53" s="45">
        <f t="shared" si="94"/>
        <v>0</v>
      </c>
      <c r="Q53" s="9">
        <v>200000</v>
      </c>
      <c r="R53" s="9">
        <f t="shared" si="85"/>
        <v>200000</v>
      </c>
      <c r="S53" s="9">
        <f t="shared" si="86"/>
        <v>0</v>
      </c>
      <c r="T53" s="9">
        <f t="shared" si="86"/>
        <v>0</v>
      </c>
      <c r="U53" s="9">
        <v>200000</v>
      </c>
      <c r="V53" s="9">
        <f t="shared" si="95"/>
        <v>200000</v>
      </c>
      <c r="W53" s="9">
        <f t="shared" si="87"/>
        <v>0</v>
      </c>
      <c r="X53" s="9">
        <f t="shared" si="87"/>
        <v>0</v>
      </c>
      <c r="Y53" s="9">
        <v>200000</v>
      </c>
      <c r="Z53" s="9">
        <f t="shared" si="88"/>
        <v>200000</v>
      </c>
      <c r="AA53" s="9">
        <f t="shared" si="89"/>
        <v>0</v>
      </c>
      <c r="AB53" s="45">
        <f t="shared" si="89"/>
        <v>0</v>
      </c>
      <c r="AC53" s="9">
        <v>200000</v>
      </c>
      <c r="AD53" s="9">
        <f t="shared" si="90"/>
        <v>200000</v>
      </c>
      <c r="AE53" s="45">
        <f t="shared" si="91"/>
        <v>0</v>
      </c>
      <c r="AF53" s="9">
        <f t="shared" si="91"/>
        <v>0</v>
      </c>
      <c r="AG53" s="9">
        <v>200000</v>
      </c>
      <c r="AH53" s="9">
        <f>H53+AG53</f>
        <v>200000</v>
      </c>
      <c r="AI53" s="45">
        <f t="shared" si="92"/>
        <v>0</v>
      </c>
      <c r="AJ53" s="9">
        <f t="shared" si="96"/>
        <v>0</v>
      </c>
    </row>
    <row r="54" spans="1:36" s="81" customFormat="1" x14ac:dyDescent="0.2">
      <c r="A54" s="245" t="s">
        <v>40</v>
      </c>
      <c r="B54" s="246"/>
      <c r="C54" s="34"/>
      <c r="D54" s="34"/>
      <c r="E54" s="35"/>
      <c r="F54" s="36">
        <f>SUM(F49:F53)</f>
        <v>5126510.9000000004</v>
      </c>
      <c r="G54" s="36">
        <f>SUM(G49:G53)</f>
        <v>5126510.9000000004</v>
      </c>
      <c r="H54" s="74">
        <f>SUM(H49:H53)</f>
        <v>62604.53</v>
      </c>
      <c r="I54" s="74">
        <f>SUM(I49:I53)</f>
        <v>0</v>
      </c>
      <c r="J54" s="74">
        <f>I54+H54</f>
        <v>62604.53</v>
      </c>
      <c r="K54" s="36">
        <f>SUM(K49:K53)</f>
        <v>5126510.9000000004</v>
      </c>
      <c r="L54" s="36">
        <f t="shared" ref="L54" si="97">SUM(L50:L53)</f>
        <v>5189115.4300000006</v>
      </c>
      <c r="M54" s="36">
        <f>SUM(M50:M53)</f>
        <v>2891970.49</v>
      </c>
      <c r="N54" s="74">
        <f>SUM(N50:N53)</f>
        <v>2954575.02</v>
      </c>
      <c r="O54" s="36">
        <f>SUM(O50:O53)</f>
        <v>-2234540.4100000006</v>
      </c>
      <c r="P54" s="156">
        <f>SUM(P50:P53)</f>
        <v>-2234540.4100000006</v>
      </c>
      <c r="Q54" s="36">
        <f>SUM(Q49:Q53)</f>
        <v>2891970.49</v>
      </c>
      <c r="R54" s="36">
        <f>SUM(R49:R53)</f>
        <v>2954575.02</v>
      </c>
      <c r="S54" s="36">
        <f>SUM(S49:S53)</f>
        <v>0</v>
      </c>
      <c r="T54" s="36">
        <f t="shared" si="86"/>
        <v>0</v>
      </c>
      <c r="U54" s="36">
        <f>SUM(U49:U53)</f>
        <v>2891970.49</v>
      </c>
      <c r="V54" s="36">
        <f>SUM(V49:V53)</f>
        <v>2954575.02</v>
      </c>
      <c r="W54" s="36">
        <f>SUM(W49:W53)</f>
        <v>0</v>
      </c>
      <c r="X54" s="36">
        <f t="shared" si="87"/>
        <v>0</v>
      </c>
      <c r="Y54" s="36">
        <f>SUM(Y49:Y53)</f>
        <v>2891970.49</v>
      </c>
      <c r="Z54" s="36">
        <f>SUM(Z49:Z53)</f>
        <v>2954575.02</v>
      </c>
      <c r="AA54" s="36">
        <f>SUM(AA49:AA53)</f>
        <v>0</v>
      </c>
      <c r="AB54" s="156">
        <f t="shared" si="89"/>
        <v>0</v>
      </c>
      <c r="AC54" s="36">
        <f>SUM(AC49:AC53)</f>
        <v>2891970.49</v>
      </c>
      <c r="AD54" s="36">
        <f>SUM(AD49:AD53)</f>
        <v>2954575.02</v>
      </c>
      <c r="AE54" s="156">
        <f>SUM(AE49:AE53)</f>
        <v>0</v>
      </c>
      <c r="AF54" s="36">
        <f>SUM(AF50:AF53)</f>
        <v>0</v>
      </c>
      <c r="AG54" s="36">
        <f>SUM(AG49:AG53)</f>
        <v>2891970.49</v>
      </c>
      <c r="AH54" s="36">
        <f>SUM(AH49:AH53)</f>
        <v>2954575.02</v>
      </c>
      <c r="AI54" s="156">
        <f>SUM(AI49:AI53)</f>
        <v>0</v>
      </c>
      <c r="AJ54" s="36">
        <f>SUM(AJ50:AJ53)</f>
        <v>0</v>
      </c>
    </row>
    <row r="55" spans="1:36" s="81" customFormat="1" ht="18.75" customHeight="1" x14ac:dyDescent="0.2">
      <c r="A55" s="235" t="s">
        <v>88</v>
      </c>
      <c r="B55" s="236"/>
      <c r="C55" s="21"/>
      <c r="D55" s="21"/>
      <c r="E55" s="7"/>
      <c r="F55" s="229"/>
      <c r="G55" s="230"/>
      <c r="H55" s="23"/>
      <c r="I55" s="23"/>
      <c r="J55" s="9"/>
      <c r="K55" s="9"/>
      <c r="L55" s="9"/>
      <c r="M55" s="23"/>
      <c r="N55" s="9"/>
      <c r="O55" s="9"/>
      <c r="P55" s="45"/>
      <c r="Q55" s="9"/>
      <c r="R55" s="9"/>
      <c r="S55" s="9"/>
      <c r="T55" s="9"/>
      <c r="U55" s="9"/>
      <c r="V55" s="9"/>
      <c r="W55" s="9"/>
      <c r="X55" s="9"/>
      <c r="Y55" s="9"/>
      <c r="Z55" s="9"/>
      <c r="AA55" s="9"/>
      <c r="AB55" s="45"/>
      <c r="AC55" s="9"/>
      <c r="AD55" s="9"/>
      <c r="AE55" s="45"/>
      <c r="AF55" s="9"/>
      <c r="AG55" s="9"/>
      <c r="AH55" s="9"/>
      <c r="AI55" s="45"/>
      <c r="AJ55" s="9"/>
    </row>
    <row r="56" spans="1:36" s="81" customFormat="1" ht="18.75" customHeight="1" x14ac:dyDescent="0.2">
      <c r="A56" s="30" t="s">
        <v>53</v>
      </c>
      <c r="B56" s="31" t="s">
        <v>54</v>
      </c>
      <c r="C56" s="31"/>
      <c r="D56" s="31"/>
      <c r="E56" s="6" t="s">
        <v>125</v>
      </c>
      <c r="F56" s="17">
        <v>1900000</v>
      </c>
      <c r="G56" s="9">
        <f t="shared" ref="G56:G57" si="98">F56</f>
        <v>1900000</v>
      </c>
      <c r="H56" s="9">
        <v>0</v>
      </c>
      <c r="I56" s="9"/>
      <c r="J56" s="9">
        <f>I56+H56</f>
        <v>0</v>
      </c>
      <c r="K56" s="17">
        <f>F56+I56</f>
        <v>1900000</v>
      </c>
      <c r="L56" s="9">
        <f>G56+H56</f>
        <v>1900000</v>
      </c>
      <c r="M56" s="9">
        <v>1900000</v>
      </c>
      <c r="N56" s="9">
        <f>M56+H56</f>
        <v>1900000</v>
      </c>
      <c r="O56" s="17">
        <f>M56-K56</f>
        <v>0</v>
      </c>
      <c r="P56" s="45">
        <f>N56-L56</f>
        <v>0</v>
      </c>
      <c r="Q56" s="9">
        <v>1900000</v>
      </c>
      <c r="R56" s="9">
        <f>H56+Q56</f>
        <v>1900000</v>
      </c>
      <c r="S56" s="9">
        <f>Q56-M56</f>
        <v>0</v>
      </c>
      <c r="T56" s="9">
        <f>R56-N56</f>
        <v>0</v>
      </c>
      <c r="U56" s="9">
        <v>1900000</v>
      </c>
      <c r="V56" s="9">
        <f>H56+U56</f>
        <v>1900000</v>
      </c>
      <c r="W56" s="9">
        <f>U56-Q56</f>
        <v>0</v>
      </c>
      <c r="X56" s="9">
        <f>V56-R56</f>
        <v>0</v>
      </c>
      <c r="Y56" s="9">
        <v>1900000</v>
      </c>
      <c r="Z56" s="9">
        <f t="shared" ref="Z56:Z57" si="99">H56+Y56</f>
        <v>1900000</v>
      </c>
      <c r="AA56" s="9">
        <f t="shared" ref="AA56:AB57" si="100">Y56-U56</f>
        <v>0</v>
      </c>
      <c r="AB56" s="9">
        <f t="shared" si="100"/>
        <v>0</v>
      </c>
      <c r="AC56" s="9">
        <v>0</v>
      </c>
      <c r="AD56" s="9">
        <f>H56+AC56</f>
        <v>0</v>
      </c>
      <c r="AE56" s="45">
        <f>AC56-Y56</f>
        <v>-1900000</v>
      </c>
      <c r="AF56" s="9">
        <f>AD56-Z56</f>
        <v>-1900000</v>
      </c>
      <c r="AG56" s="9">
        <v>0</v>
      </c>
      <c r="AH56" s="9">
        <f>H56+AG56</f>
        <v>0</v>
      </c>
      <c r="AI56" s="45">
        <f>AG56-AC56</f>
        <v>0</v>
      </c>
      <c r="AJ56" s="9">
        <f>AH56-AD56</f>
        <v>0</v>
      </c>
    </row>
    <row r="57" spans="1:36" s="81" customFormat="1" ht="24" x14ac:dyDescent="0.2">
      <c r="A57" s="30" t="s">
        <v>19</v>
      </c>
      <c r="B57" s="31" t="s">
        <v>86</v>
      </c>
      <c r="C57" s="32">
        <v>5041341</v>
      </c>
      <c r="D57" s="32"/>
      <c r="E57" s="6" t="s">
        <v>126</v>
      </c>
      <c r="F57" s="9">
        <v>800000</v>
      </c>
      <c r="G57" s="9">
        <f t="shared" si="98"/>
        <v>800000</v>
      </c>
      <c r="H57" s="9">
        <v>0</v>
      </c>
      <c r="I57" s="9"/>
      <c r="J57" s="9">
        <f>I57+H57</f>
        <v>0</v>
      </c>
      <c r="K57" s="17">
        <f>F57+I57</f>
        <v>800000</v>
      </c>
      <c r="L57" s="9">
        <f>G57+H57</f>
        <v>800000</v>
      </c>
      <c r="M57" s="9">
        <v>800000</v>
      </c>
      <c r="N57" s="9">
        <f>M57+H57</f>
        <v>800000</v>
      </c>
      <c r="O57" s="17">
        <f>M57-K57</f>
        <v>0</v>
      </c>
      <c r="P57" s="45">
        <f>N57-L57</f>
        <v>0</v>
      </c>
      <c r="Q57" s="9">
        <v>0</v>
      </c>
      <c r="R57" s="9">
        <f>H57+Q57</f>
        <v>0</v>
      </c>
      <c r="S57" s="9">
        <f>Q57-M57</f>
        <v>-800000</v>
      </c>
      <c r="T57" s="9">
        <f>R57-N57</f>
        <v>-800000</v>
      </c>
      <c r="U57" s="9">
        <v>0</v>
      </c>
      <c r="V57" s="9">
        <f>H57+U57</f>
        <v>0</v>
      </c>
      <c r="W57" s="9">
        <f>U57-Q57</f>
        <v>0</v>
      </c>
      <c r="X57" s="9">
        <f>V57-R57</f>
        <v>0</v>
      </c>
      <c r="Y57" s="9">
        <v>0</v>
      </c>
      <c r="Z57" s="9">
        <f t="shared" si="99"/>
        <v>0</v>
      </c>
      <c r="AA57" s="9">
        <f t="shared" si="100"/>
        <v>0</v>
      </c>
      <c r="AB57" s="45">
        <f t="shared" si="100"/>
        <v>0</v>
      </c>
      <c r="AC57" s="9">
        <v>0</v>
      </c>
      <c r="AD57" s="9">
        <f>H57+AC57</f>
        <v>0</v>
      </c>
      <c r="AE57" s="45">
        <f>AC57-Y57</f>
        <v>0</v>
      </c>
      <c r="AF57" s="9">
        <f>AD57-Z57</f>
        <v>0</v>
      </c>
      <c r="AG57" s="9">
        <v>0</v>
      </c>
      <c r="AH57" s="9">
        <f>H57+AG57</f>
        <v>0</v>
      </c>
      <c r="AI57" s="45">
        <f>AG57-AC57</f>
        <v>0</v>
      </c>
      <c r="AJ57" s="9">
        <f>AH57-AD57</f>
        <v>0</v>
      </c>
    </row>
    <row r="58" spans="1:36" s="81" customFormat="1" x14ac:dyDescent="0.2">
      <c r="A58" s="259" t="s">
        <v>55</v>
      </c>
      <c r="B58" s="260"/>
      <c r="C58" s="137"/>
      <c r="D58" s="137"/>
      <c r="E58" s="137"/>
      <c r="F58" s="138">
        <f>SUM(F57:F57)</f>
        <v>800000</v>
      </c>
      <c r="G58" s="138">
        <f>SUM(G57:G57)</f>
        <v>800000</v>
      </c>
      <c r="H58" s="75">
        <f>SUM(H57:H57)</f>
        <v>0</v>
      </c>
      <c r="I58" s="75">
        <f>SUM(I57:I57)</f>
        <v>0</v>
      </c>
      <c r="J58" s="75">
        <f>I58+H58</f>
        <v>0</v>
      </c>
      <c r="K58" s="138">
        <f t="shared" ref="K58:AD58" si="101">SUM(K57:K57)</f>
        <v>800000</v>
      </c>
      <c r="L58" s="138">
        <f t="shared" si="101"/>
        <v>800000</v>
      </c>
      <c r="M58" s="138">
        <f t="shared" si="101"/>
        <v>800000</v>
      </c>
      <c r="N58" s="138">
        <f t="shared" si="101"/>
        <v>800000</v>
      </c>
      <c r="O58" s="138">
        <f t="shared" si="101"/>
        <v>0</v>
      </c>
      <c r="P58" s="157">
        <f t="shared" si="101"/>
        <v>0</v>
      </c>
      <c r="Q58" s="38">
        <f t="shared" si="101"/>
        <v>0</v>
      </c>
      <c r="R58" s="38">
        <f t="shared" si="101"/>
        <v>0</v>
      </c>
      <c r="S58" s="38">
        <f t="shared" si="101"/>
        <v>-800000</v>
      </c>
      <c r="T58" s="38">
        <f t="shared" si="101"/>
        <v>-800000</v>
      </c>
      <c r="U58" s="38">
        <f t="shared" si="101"/>
        <v>0</v>
      </c>
      <c r="V58" s="38">
        <f t="shared" si="101"/>
        <v>0</v>
      </c>
      <c r="W58" s="38">
        <f t="shared" si="101"/>
        <v>0</v>
      </c>
      <c r="X58" s="38">
        <f t="shared" si="101"/>
        <v>0</v>
      </c>
      <c r="Y58" s="38">
        <f t="shared" si="101"/>
        <v>0</v>
      </c>
      <c r="Z58" s="38">
        <f t="shared" si="101"/>
        <v>0</v>
      </c>
      <c r="AA58" s="38">
        <f t="shared" si="101"/>
        <v>0</v>
      </c>
      <c r="AB58" s="204">
        <f t="shared" si="101"/>
        <v>0</v>
      </c>
      <c r="AC58" s="38">
        <f t="shared" si="101"/>
        <v>0</v>
      </c>
      <c r="AD58" s="38">
        <f t="shared" si="101"/>
        <v>0</v>
      </c>
      <c r="AE58" s="204">
        <f>SUM(AE56:AE57)</f>
        <v>-1900000</v>
      </c>
      <c r="AF58" s="38">
        <f>SUM(AF56:AF57)</f>
        <v>-1900000</v>
      </c>
      <c r="AG58" s="38">
        <f t="shared" ref="AG58:AH58" si="102">SUM(AG57:AG57)</f>
        <v>0</v>
      </c>
      <c r="AH58" s="38">
        <f t="shared" si="102"/>
        <v>0</v>
      </c>
      <c r="AI58" s="204">
        <f>SUM(AI56:AI57)</f>
        <v>0</v>
      </c>
      <c r="AJ58" s="38">
        <f>SUM(AJ56:AJ57)</f>
        <v>0</v>
      </c>
    </row>
    <row r="59" spans="1:36" s="81" customFormat="1" x14ac:dyDescent="0.2">
      <c r="A59" s="235" t="s">
        <v>268</v>
      </c>
      <c r="B59" s="236"/>
      <c r="C59" s="48"/>
      <c r="D59" s="48"/>
      <c r="E59" s="48"/>
      <c r="F59" s="141"/>
      <c r="G59" s="141"/>
      <c r="H59" s="141"/>
      <c r="I59" s="141"/>
      <c r="J59" s="141"/>
      <c r="K59" s="141"/>
      <c r="L59" s="141"/>
      <c r="M59" s="141"/>
      <c r="N59" s="141"/>
      <c r="O59" s="141"/>
      <c r="P59" s="158"/>
      <c r="Q59" s="141"/>
      <c r="R59" s="141"/>
      <c r="S59" s="141"/>
      <c r="T59" s="141"/>
      <c r="U59" s="141"/>
      <c r="V59" s="141"/>
      <c r="W59" s="141"/>
      <c r="X59" s="141"/>
      <c r="Y59" s="141"/>
      <c r="Z59" s="141"/>
      <c r="AA59" s="141"/>
      <c r="AB59" s="158"/>
      <c r="AC59" s="141"/>
      <c r="AD59" s="141"/>
      <c r="AE59" s="158"/>
      <c r="AF59" s="141"/>
      <c r="AG59" s="141"/>
      <c r="AH59" s="141"/>
      <c r="AI59" s="158"/>
      <c r="AJ59" s="141"/>
    </row>
    <row r="60" spans="1:36" s="81" customFormat="1" ht="24" x14ac:dyDescent="0.2">
      <c r="A60" s="50" t="s">
        <v>272</v>
      </c>
      <c r="B60" s="31" t="s">
        <v>270</v>
      </c>
      <c r="C60" s="7">
        <v>6000080</v>
      </c>
      <c r="D60" s="22" t="s">
        <v>261</v>
      </c>
      <c r="E60" s="7" t="s">
        <v>271</v>
      </c>
      <c r="F60" s="9">
        <v>0</v>
      </c>
      <c r="G60" s="9">
        <v>0</v>
      </c>
      <c r="H60" s="9">
        <v>0</v>
      </c>
      <c r="I60" s="9"/>
      <c r="J60" s="9">
        <v>0</v>
      </c>
      <c r="K60" s="9">
        <v>0</v>
      </c>
      <c r="L60" s="9">
        <v>0</v>
      </c>
      <c r="M60" s="9">
        <v>0</v>
      </c>
      <c r="N60" s="9">
        <f>M60+H60</f>
        <v>0</v>
      </c>
      <c r="O60" s="9">
        <f>M60-K60</f>
        <v>0</v>
      </c>
      <c r="P60" s="45">
        <f>N60-L60</f>
        <v>0</v>
      </c>
      <c r="Q60" s="9">
        <v>76889</v>
      </c>
      <c r="R60" s="9">
        <f>H60+Q60</f>
        <v>76889</v>
      </c>
      <c r="S60" s="9">
        <f>Q60-M60</f>
        <v>76889</v>
      </c>
      <c r="T60" s="9">
        <f>R60-N60</f>
        <v>76889</v>
      </c>
      <c r="U60" s="9">
        <v>76889</v>
      </c>
      <c r="V60" s="9">
        <f>L60+U60</f>
        <v>76889</v>
      </c>
      <c r="W60" s="9">
        <f>U60-Q60</f>
        <v>0</v>
      </c>
      <c r="X60" s="9">
        <f>V60-R60</f>
        <v>0</v>
      </c>
      <c r="Y60" s="9">
        <v>76889</v>
      </c>
      <c r="Z60" s="9">
        <f t="shared" ref="Z60" si="103">H60+Y60</f>
        <v>76889</v>
      </c>
      <c r="AA60" s="9">
        <f t="shared" ref="AA60:AB60" si="104">Y60-U60</f>
        <v>0</v>
      </c>
      <c r="AB60" s="45">
        <f t="shared" si="104"/>
        <v>0</v>
      </c>
      <c r="AC60" s="9">
        <v>200000</v>
      </c>
      <c r="AD60" s="9">
        <f>H60+AC60</f>
        <v>200000</v>
      </c>
      <c r="AE60" s="45">
        <f>AC60-Y60</f>
        <v>123111</v>
      </c>
      <c r="AF60" s="9">
        <f>AD60-Z60</f>
        <v>123111</v>
      </c>
      <c r="AG60" s="9">
        <v>200000</v>
      </c>
      <c r="AH60" s="9">
        <f>H60+AG60</f>
        <v>200000</v>
      </c>
      <c r="AI60" s="45">
        <f>AG60-AC60</f>
        <v>0</v>
      </c>
      <c r="AJ60" s="9">
        <f>AH60-AD60</f>
        <v>0</v>
      </c>
    </row>
    <row r="61" spans="1:36" s="81" customFormat="1" ht="31.5" customHeight="1" x14ac:dyDescent="0.2">
      <c r="A61" s="30" t="s">
        <v>306</v>
      </c>
      <c r="B61" s="31" t="s">
        <v>304</v>
      </c>
      <c r="C61" s="31"/>
      <c r="D61" s="31"/>
      <c r="E61" s="6" t="s">
        <v>305</v>
      </c>
      <c r="F61" s="17">
        <v>0</v>
      </c>
      <c r="G61" s="9">
        <v>0</v>
      </c>
      <c r="H61" s="9">
        <v>0</v>
      </c>
      <c r="I61" s="9"/>
      <c r="J61" s="9">
        <f>I61+H61</f>
        <v>0</v>
      </c>
      <c r="K61" s="17">
        <f>F61+I61</f>
        <v>0</v>
      </c>
      <c r="L61" s="9">
        <f>G61+H61</f>
        <v>0</v>
      </c>
      <c r="M61" s="9">
        <v>0</v>
      </c>
      <c r="N61" s="9">
        <f>M61+H61</f>
        <v>0</v>
      </c>
      <c r="O61" s="17">
        <f>M61-K61</f>
        <v>0</v>
      </c>
      <c r="P61" s="45">
        <f>N61-L61</f>
        <v>0</v>
      </c>
      <c r="Q61" s="9">
        <v>0</v>
      </c>
      <c r="R61" s="9">
        <f>H61+Q61</f>
        <v>0</v>
      </c>
      <c r="S61" s="9">
        <f>Q61-M61</f>
        <v>0</v>
      </c>
      <c r="T61" s="9">
        <f>R61-N61</f>
        <v>0</v>
      </c>
      <c r="U61" s="9">
        <v>0</v>
      </c>
      <c r="V61" s="9">
        <f>H61+U61</f>
        <v>0</v>
      </c>
      <c r="W61" s="9">
        <f>U61-Q61</f>
        <v>0</v>
      </c>
      <c r="X61" s="9">
        <f>V61-R61</f>
        <v>0</v>
      </c>
      <c r="Y61" s="9">
        <v>0</v>
      </c>
      <c r="Z61" s="9">
        <f>H61+Y61</f>
        <v>0</v>
      </c>
      <c r="AA61" s="9">
        <f>Y61-U61</f>
        <v>0</v>
      </c>
      <c r="AB61" s="45">
        <f>Z61-V61</f>
        <v>0</v>
      </c>
      <c r="AC61" s="9">
        <v>18679.060000000001</v>
      </c>
      <c r="AD61" s="9">
        <f>H61+AC61</f>
        <v>18679.060000000001</v>
      </c>
      <c r="AE61" s="45">
        <f>AC61-Y61</f>
        <v>18679.060000000001</v>
      </c>
      <c r="AF61" s="9">
        <f>AD61-Z61</f>
        <v>18679.060000000001</v>
      </c>
      <c r="AG61" s="9">
        <v>18679.060000000001</v>
      </c>
      <c r="AH61" s="9">
        <f>H61+AG61</f>
        <v>18679.060000000001</v>
      </c>
      <c r="AI61" s="45">
        <f>AG61-AC61</f>
        <v>0</v>
      </c>
      <c r="AJ61" s="9">
        <f>AH61-AD61</f>
        <v>0</v>
      </c>
    </row>
    <row r="62" spans="1:36" s="81" customFormat="1" x14ac:dyDescent="0.2">
      <c r="A62" s="213"/>
      <c r="B62" s="214"/>
      <c r="C62" s="215"/>
      <c r="D62" s="215"/>
      <c r="E62" s="216"/>
      <c r="F62" s="217"/>
      <c r="G62" s="218"/>
      <c r="H62" s="9"/>
      <c r="I62" s="9"/>
      <c r="J62" s="9"/>
      <c r="K62" s="217"/>
      <c r="L62" s="218"/>
      <c r="M62" s="218"/>
      <c r="N62" s="218"/>
      <c r="O62" s="217"/>
      <c r="P62" s="219"/>
      <c r="Q62" s="219"/>
      <c r="R62" s="219"/>
      <c r="S62" s="219"/>
      <c r="T62" s="9"/>
      <c r="U62" s="219"/>
      <c r="V62" s="219"/>
      <c r="W62" s="219"/>
      <c r="X62" s="9"/>
      <c r="Y62" s="219"/>
      <c r="Z62" s="219"/>
      <c r="AA62" s="219"/>
      <c r="AB62" s="45"/>
      <c r="AC62" s="219"/>
      <c r="AD62" s="219"/>
      <c r="AE62" s="45"/>
      <c r="AF62" s="9"/>
      <c r="AG62" s="219"/>
      <c r="AH62" s="219"/>
      <c r="AI62" s="45"/>
      <c r="AJ62" s="9"/>
    </row>
    <row r="63" spans="1:36" s="81" customFormat="1" x14ac:dyDescent="0.2">
      <c r="A63" s="257" t="s">
        <v>269</v>
      </c>
      <c r="B63" s="258"/>
      <c r="C63" s="142"/>
      <c r="D63" s="142"/>
      <c r="E63" s="142"/>
      <c r="F63" s="143">
        <f>SUM(F60:F61)</f>
        <v>0</v>
      </c>
      <c r="G63" s="143">
        <f>SUM(G60:G61)</f>
        <v>0</v>
      </c>
      <c r="H63" s="170">
        <f>SUM(H60:H61)</f>
        <v>0</v>
      </c>
      <c r="I63" s="170">
        <f>SUM(I60:I61)</f>
        <v>0</v>
      </c>
      <c r="J63" s="170">
        <f>I63+H63</f>
        <v>0</v>
      </c>
      <c r="K63" s="143">
        <f t="shared" ref="K63:AF63" si="105">SUM(K60:K61)</f>
        <v>0</v>
      </c>
      <c r="L63" s="143">
        <f t="shared" si="105"/>
        <v>0</v>
      </c>
      <c r="M63" s="143">
        <f t="shared" si="105"/>
        <v>0</v>
      </c>
      <c r="N63" s="143">
        <f t="shared" si="105"/>
        <v>0</v>
      </c>
      <c r="O63" s="143">
        <f t="shared" si="105"/>
        <v>0</v>
      </c>
      <c r="P63" s="159">
        <f t="shared" si="105"/>
        <v>0</v>
      </c>
      <c r="Q63" s="159">
        <f t="shared" si="105"/>
        <v>76889</v>
      </c>
      <c r="R63" s="159">
        <f t="shared" si="105"/>
        <v>76889</v>
      </c>
      <c r="S63" s="159">
        <f t="shared" si="105"/>
        <v>76889</v>
      </c>
      <c r="T63" s="170">
        <f t="shared" si="105"/>
        <v>76889</v>
      </c>
      <c r="U63" s="159">
        <f t="shared" si="105"/>
        <v>76889</v>
      </c>
      <c r="V63" s="159">
        <f t="shared" si="105"/>
        <v>76889</v>
      </c>
      <c r="W63" s="159">
        <f t="shared" si="105"/>
        <v>0</v>
      </c>
      <c r="X63" s="170">
        <f t="shared" si="105"/>
        <v>0</v>
      </c>
      <c r="Y63" s="159">
        <f t="shared" si="105"/>
        <v>76889</v>
      </c>
      <c r="Z63" s="159">
        <f t="shared" si="105"/>
        <v>76889</v>
      </c>
      <c r="AA63" s="159">
        <f t="shared" si="105"/>
        <v>0</v>
      </c>
      <c r="AB63" s="205">
        <f t="shared" si="105"/>
        <v>0</v>
      </c>
      <c r="AC63" s="159">
        <f t="shared" si="105"/>
        <v>218679.06</v>
      </c>
      <c r="AD63" s="159">
        <f t="shared" si="105"/>
        <v>218679.06</v>
      </c>
      <c r="AE63" s="205">
        <f t="shared" si="105"/>
        <v>141790.06</v>
      </c>
      <c r="AF63" s="170">
        <f t="shared" si="105"/>
        <v>141790.06</v>
      </c>
      <c r="AG63" s="159">
        <f t="shared" ref="AG63:AJ63" si="106">SUM(AG60:AG61)</f>
        <v>218679.06</v>
      </c>
      <c r="AH63" s="159">
        <f t="shared" si="106"/>
        <v>218679.06</v>
      </c>
      <c r="AI63" s="205">
        <f t="shared" si="106"/>
        <v>0</v>
      </c>
      <c r="AJ63" s="170">
        <f t="shared" si="106"/>
        <v>0</v>
      </c>
    </row>
    <row r="64" spans="1:36" s="81" customFormat="1" ht="12.75" customHeight="1" x14ac:dyDescent="0.2">
      <c r="A64" s="261" t="s">
        <v>146</v>
      </c>
      <c r="B64" s="262"/>
      <c r="C64" s="262"/>
      <c r="D64" s="262"/>
      <c r="E64" s="262"/>
      <c r="F64" s="262"/>
      <c r="G64" s="263"/>
      <c r="H64" s="76"/>
      <c r="I64" s="76"/>
      <c r="J64" s="76"/>
      <c r="K64" s="76"/>
      <c r="L64" s="139"/>
      <c r="M64" s="76"/>
      <c r="N64" s="76"/>
      <c r="O64" s="76"/>
      <c r="P64" s="160"/>
      <c r="Q64" s="87"/>
      <c r="R64" s="87"/>
      <c r="S64" s="87"/>
      <c r="T64" s="87"/>
      <c r="U64" s="87"/>
      <c r="V64" s="87"/>
      <c r="W64" s="87"/>
      <c r="X64" s="87"/>
      <c r="Y64" s="87"/>
      <c r="Z64" s="87"/>
      <c r="AA64" s="87"/>
      <c r="AB64" s="206"/>
      <c r="AC64" s="87"/>
      <c r="AD64" s="87"/>
      <c r="AE64" s="206"/>
      <c r="AF64" s="87"/>
      <c r="AG64" s="87"/>
      <c r="AH64" s="87"/>
      <c r="AI64" s="206"/>
      <c r="AJ64" s="87"/>
    </row>
    <row r="65" spans="1:36" s="81" customFormat="1" ht="24" x14ac:dyDescent="0.2">
      <c r="A65" s="31" t="s">
        <v>174</v>
      </c>
      <c r="B65" s="78" t="s">
        <v>147</v>
      </c>
      <c r="C65" s="7">
        <v>5149358</v>
      </c>
      <c r="D65" s="7"/>
      <c r="E65" s="121" t="s">
        <v>150</v>
      </c>
      <c r="F65" s="9">
        <v>0</v>
      </c>
      <c r="G65" s="9">
        <f>F65</f>
        <v>0</v>
      </c>
      <c r="H65" s="9">
        <v>0</v>
      </c>
      <c r="I65" s="9"/>
      <c r="J65" s="9">
        <f>I65+H65</f>
        <v>0</v>
      </c>
      <c r="K65" s="9">
        <f>F65+I65</f>
        <v>0</v>
      </c>
      <c r="L65" s="9">
        <f>G65+H65</f>
        <v>0</v>
      </c>
      <c r="M65" s="9">
        <v>0</v>
      </c>
      <c r="N65" s="9">
        <f>M65+H65</f>
        <v>0</v>
      </c>
      <c r="O65" s="9">
        <f>J65+M65</f>
        <v>0</v>
      </c>
      <c r="P65" s="9">
        <f>K65+L65</f>
        <v>0</v>
      </c>
      <c r="Q65" s="9">
        <v>0</v>
      </c>
      <c r="R65" s="9">
        <f>H65+Q65</f>
        <v>0</v>
      </c>
      <c r="S65" s="9">
        <f>Q65-M65</f>
        <v>0</v>
      </c>
      <c r="T65" s="9">
        <f>R65-N65</f>
        <v>0</v>
      </c>
      <c r="U65" s="9">
        <v>0</v>
      </c>
      <c r="V65" s="9">
        <f>L65+U65</f>
        <v>0</v>
      </c>
      <c r="W65" s="9">
        <f>U65-Q65</f>
        <v>0</v>
      </c>
      <c r="X65" s="9">
        <f>V65-R65</f>
        <v>0</v>
      </c>
      <c r="Y65" s="9">
        <v>0</v>
      </c>
      <c r="Z65" s="9">
        <f>P65+Y65</f>
        <v>0</v>
      </c>
      <c r="AA65" s="9">
        <f>Y65-U65</f>
        <v>0</v>
      </c>
      <c r="AB65" s="45">
        <f>Z65-V65</f>
        <v>0</v>
      </c>
      <c r="AC65" s="9">
        <v>0</v>
      </c>
      <c r="AD65" s="9">
        <f t="shared" ref="AD65:AD78" si="107">H65+AC65</f>
        <v>0</v>
      </c>
      <c r="AE65" s="45">
        <f t="shared" ref="AE65:AF78" si="108">AC65-Y65</f>
        <v>0</v>
      </c>
      <c r="AF65" s="9">
        <f t="shared" si="108"/>
        <v>0</v>
      </c>
      <c r="AG65" s="9">
        <v>0</v>
      </c>
      <c r="AH65" s="9">
        <f>H65+AG65</f>
        <v>0</v>
      </c>
      <c r="AI65" s="45">
        <f t="shared" ref="AI65:AI78" si="109">AG65-AC65</f>
        <v>0</v>
      </c>
      <c r="AJ65" s="9">
        <f t="shared" ref="AJ65:AJ78" si="110">AH65-AD65</f>
        <v>0</v>
      </c>
    </row>
    <row r="66" spans="1:36" s="81" customFormat="1" ht="24" x14ac:dyDescent="0.2">
      <c r="A66" s="31" t="s">
        <v>175</v>
      </c>
      <c r="B66" s="78" t="s">
        <v>148</v>
      </c>
      <c r="C66" s="7">
        <v>5149359</v>
      </c>
      <c r="D66" s="7"/>
      <c r="E66" s="122" t="s">
        <v>151</v>
      </c>
      <c r="F66" s="9">
        <v>0</v>
      </c>
      <c r="G66" s="9">
        <f t="shared" ref="G66:G72" si="111">F66</f>
        <v>0</v>
      </c>
      <c r="H66" s="9">
        <v>0</v>
      </c>
      <c r="I66" s="9"/>
      <c r="J66" s="9">
        <f t="shared" ref="J66:J78" si="112">I66+H66</f>
        <v>0</v>
      </c>
      <c r="K66" s="9">
        <f t="shared" ref="K66:K78" si="113">F66+I66</f>
        <v>0</v>
      </c>
      <c r="L66" s="9">
        <f t="shared" ref="L66:L78" si="114">G66+H66</f>
        <v>0</v>
      </c>
      <c r="M66" s="9">
        <v>0</v>
      </c>
      <c r="N66" s="9">
        <f t="shared" ref="N66:N78" si="115">M66+H66</f>
        <v>0</v>
      </c>
      <c r="O66" s="9">
        <f t="shared" ref="O66:O67" si="116">J66+M66</f>
        <v>0</v>
      </c>
      <c r="P66" s="9">
        <f t="shared" ref="P66:P67" si="117">K66+L66</f>
        <v>0</v>
      </c>
      <c r="Q66" s="9">
        <v>0</v>
      </c>
      <c r="R66" s="9">
        <f t="shared" ref="R66:R78" si="118">H66+Q66</f>
        <v>0</v>
      </c>
      <c r="S66" s="9">
        <f t="shared" ref="S66:T79" si="119">Q66-M66</f>
        <v>0</v>
      </c>
      <c r="T66" s="9">
        <f t="shared" si="119"/>
        <v>0</v>
      </c>
      <c r="U66" s="9">
        <v>0</v>
      </c>
      <c r="V66" s="9">
        <f t="shared" ref="V66:V67" si="120">L66+U66</f>
        <v>0</v>
      </c>
      <c r="W66" s="9">
        <f t="shared" ref="W66:X79" si="121">U66-Q66</f>
        <v>0</v>
      </c>
      <c r="X66" s="9">
        <f t="shared" si="121"/>
        <v>0</v>
      </c>
      <c r="Y66" s="9">
        <v>0</v>
      </c>
      <c r="Z66" s="9">
        <f t="shared" ref="Z66:Z67" si="122">P66+Y66</f>
        <v>0</v>
      </c>
      <c r="AA66" s="9">
        <f t="shared" ref="AA66:AB79" si="123">Y66-U66</f>
        <v>0</v>
      </c>
      <c r="AB66" s="45">
        <f t="shared" si="123"/>
        <v>0</v>
      </c>
      <c r="AC66" s="9">
        <v>0</v>
      </c>
      <c r="AD66" s="9">
        <f t="shared" si="107"/>
        <v>0</v>
      </c>
      <c r="AE66" s="45">
        <f t="shared" si="108"/>
        <v>0</v>
      </c>
      <c r="AF66" s="9">
        <f t="shared" si="108"/>
        <v>0</v>
      </c>
      <c r="AG66" s="9">
        <v>0</v>
      </c>
      <c r="AH66" s="9">
        <f t="shared" ref="AH66:AH78" si="124">H66+AG66</f>
        <v>0</v>
      </c>
      <c r="AI66" s="45">
        <f t="shared" si="109"/>
        <v>0</v>
      </c>
      <c r="AJ66" s="9">
        <f t="shared" si="110"/>
        <v>0</v>
      </c>
    </row>
    <row r="67" spans="1:36" s="81" customFormat="1" ht="24" x14ac:dyDescent="0.2">
      <c r="A67" s="31" t="s">
        <v>176</v>
      </c>
      <c r="B67" s="78" t="s">
        <v>149</v>
      </c>
      <c r="C67" s="7">
        <v>5149360</v>
      </c>
      <c r="D67" s="7"/>
      <c r="E67" s="123" t="s">
        <v>152</v>
      </c>
      <c r="F67" s="9">
        <v>0</v>
      </c>
      <c r="G67" s="9">
        <f t="shared" si="111"/>
        <v>0</v>
      </c>
      <c r="H67" s="9">
        <v>0</v>
      </c>
      <c r="I67" s="9"/>
      <c r="J67" s="9">
        <f t="shared" si="112"/>
        <v>0</v>
      </c>
      <c r="K67" s="9">
        <f t="shared" si="113"/>
        <v>0</v>
      </c>
      <c r="L67" s="9">
        <f t="shared" si="114"/>
        <v>0</v>
      </c>
      <c r="M67" s="9">
        <v>0</v>
      </c>
      <c r="N67" s="9">
        <f t="shared" si="115"/>
        <v>0</v>
      </c>
      <c r="O67" s="9">
        <f t="shared" si="116"/>
        <v>0</v>
      </c>
      <c r="P67" s="9">
        <f t="shared" si="117"/>
        <v>0</v>
      </c>
      <c r="Q67" s="9">
        <v>0</v>
      </c>
      <c r="R67" s="9">
        <f t="shared" si="118"/>
        <v>0</v>
      </c>
      <c r="S67" s="9">
        <f t="shared" si="119"/>
        <v>0</v>
      </c>
      <c r="T67" s="9">
        <f t="shared" si="119"/>
        <v>0</v>
      </c>
      <c r="U67" s="9">
        <v>0</v>
      </c>
      <c r="V67" s="9">
        <f t="shared" si="120"/>
        <v>0</v>
      </c>
      <c r="W67" s="9">
        <f t="shared" si="121"/>
        <v>0</v>
      </c>
      <c r="X67" s="9">
        <f t="shared" si="121"/>
        <v>0</v>
      </c>
      <c r="Y67" s="9">
        <v>0</v>
      </c>
      <c r="Z67" s="9">
        <f t="shared" si="122"/>
        <v>0</v>
      </c>
      <c r="AA67" s="9">
        <f t="shared" si="123"/>
        <v>0</v>
      </c>
      <c r="AB67" s="45">
        <f t="shared" si="123"/>
        <v>0</v>
      </c>
      <c r="AC67" s="9">
        <v>0</v>
      </c>
      <c r="AD67" s="9">
        <f t="shared" si="107"/>
        <v>0</v>
      </c>
      <c r="AE67" s="45">
        <f t="shared" si="108"/>
        <v>0</v>
      </c>
      <c r="AF67" s="9">
        <f t="shared" si="108"/>
        <v>0</v>
      </c>
      <c r="AG67" s="9">
        <v>0</v>
      </c>
      <c r="AH67" s="9">
        <f t="shared" si="124"/>
        <v>0</v>
      </c>
      <c r="AI67" s="45">
        <f t="shared" si="109"/>
        <v>0</v>
      </c>
      <c r="AJ67" s="9">
        <f t="shared" si="110"/>
        <v>0</v>
      </c>
    </row>
    <row r="68" spans="1:36" s="81" customFormat="1" ht="24" x14ac:dyDescent="0.2">
      <c r="A68" s="30" t="s">
        <v>177</v>
      </c>
      <c r="B68" s="78" t="s">
        <v>153</v>
      </c>
      <c r="C68" s="7">
        <v>5149652</v>
      </c>
      <c r="D68" s="7"/>
      <c r="E68" s="82" t="s">
        <v>160</v>
      </c>
      <c r="F68" s="9">
        <v>7330.78</v>
      </c>
      <c r="G68" s="9">
        <f t="shared" si="111"/>
        <v>7330.78</v>
      </c>
      <c r="H68" s="9">
        <v>33758.5</v>
      </c>
      <c r="I68" s="9"/>
      <c r="J68" s="9">
        <f t="shared" si="112"/>
        <v>33758.5</v>
      </c>
      <c r="K68" s="9">
        <f t="shared" si="113"/>
        <v>7330.78</v>
      </c>
      <c r="L68" s="9">
        <f t="shared" si="114"/>
        <v>41089.279999999999</v>
      </c>
      <c r="M68" s="9">
        <v>7330.78</v>
      </c>
      <c r="N68" s="9">
        <f>M68+H68</f>
        <v>41089.279999999999</v>
      </c>
      <c r="O68" s="9">
        <f>M68-K68</f>
        <v>0</v>
      </c>
      <c r="P68" s="9">
        <f>N68-L68</f>
        <v>0</v>
      </c>
      <c r="Q68" s="9">
        <v>7330.78</v>
      </c>
      <c r="R68" s="9">
        <f t="shared" si="118"/>
        <v>41089.279999999999</v>
      </c>
      <c r="S68" s="9">
        <f t="shared" si="119"/>
        <v>0</v>
      </c>
      <c r="T68" s="9">
        <f t="shared" si="119"/>
        <v>0</v>
      </c>
      <c r="U68" s="9">
        <v>7330.78</v>
      </c>
      <c r="V68" s="9">
        <f>H68+U68</f>
        <v>41089.279999999999</v>
      </c>
      <c r="W68" s="9">
        <f t="shared" si="121"/>
        <v>0</v>
      </c>
      <c r="X68" s="9">
        <f t="shared" si="121"/>
        <v>0</v>
      </c>
      <c r="Y68" s="9">
        <v>7330.78</v>
      </c>
      <c r="Z68" s="9">
        <f t="shared" ref="Z68:Z78" si="125">H68+Y68</f>
        <v>41089.279999999999</v>
      </c>
      <c r="AA68" s="9">
        <f t="shared" si="123"/>
        <v>0</v>
      </c>
      <c r="AB68" s="45">
        <f t="shared" si="123"/>
        <v>0</v>
      </c>
      <c r="AC68" s="9">
        <v>7330.78</v>
      </c>
      <c r="AD68" s="9">
        <f t="shared" si="107"/>
        <v>41089.279999999999</v>
      </c>
      <c r="AE68" s="45">
        <f t="shared" si="108"/>
        <v>0</v>
      </c>
      <c r="AF68" s="9">
        <f t="shared" si="108"/>
        <v>0</v>
      </c>
      <c r="AG68" s="9">
        <v>7330.78</v>
      </c>
      <c r="AH68" s="9">
        <f t="shared" si="124"/>
        <v>41089.279999999999</v>
      </c>
      <c r="AI68" s="45">
        <f t="shared" si="109"/>
        <v>0</v>
      </c>
      <c r="AJ68" s="9">
        <f t="shared" si="110"/>
        <v>0</v>
      </c>
    </row>
    <row r="69" spans="1:36" s="81" customFormat="1" ht="24" x14ac:dyDescent="0.2">
      <c r="A69" s="31" t="s">
        <v>178</v>
      </c>
      <c r="B69" s="78" t="s">
        <v>154</v>
      </c>
      <c r="C69" s="7">
        <v>5149653</v>
      </c>
      <c r="D69" s="7"/>
      <c r="E69" s="121" t="s">
        <v>161</v>
      </c>
      <c r="F69" s="9">
        <v>23483.67</v>
      </c>
      <c r="G69" s="9">
        <f t="shared" si="111"/>
        <v>23483.67</v>
      </c>
      <c r="H69" s="9">
        <v>104.94</v>
      </c>
      <c r="I69" s="9"/>
      <c r="J69" s="9">
        <f t="shared" si="112"/>
        <v>104.94</v>
      </c>
      <c r="K69" s="9">
        <f t="shared" si="113"/>
        <v>23483.67</v>
      </c>
      <c r="L69" s="9">
        <f t="shared" si="114"/>
        <v>23588.609999999997</v>
      </c>
      <c r="M69" s="9">
        <v>23664.31</v>
      </c>
      <c r="N69" s="9">
        <f t="shared" ref="N69:N75" si="126">M69+H69</f>
        <v>23769.25</v>
      </c>
      <c r="O69" s="9">
        <f t="shared" ref="O69:P75" si="127">M69-K69</f>
        <v>180.64000000000306</v>
      </c>
      <c r="P69" s="9">
        <f t="shared" si="127"/>
        <v>180.64000000000306</v>
      </c>
      <c r="Q69" s="9">
        <v>23664.31</v>
      </c>
      <c r="R69" s="9">
        <f t="shared" si="118"/>
        <v>23769.25</v>
      </c>
      <c r="S69" s="9">
        <f t="shared" si="119"/>
        <v>0</v>
      </c>
      <c r="T69" s="9">
        <f t="shared" si="119"/>
        <v>0</v>
      </c>
      <c r="U69" s="9">
        <v>21464.31</v>
      </c>
      <c r="V69" s="9">
        <f>H69+U69</f>
        <v>21569.25</v>
      </c>
      <c r="W69" s="9">
        <f t="shared" si="121"/>
        <v>-2200</v>
      </c>
      <c r="X69" s="9">
        <f t="shared" si="121"/>
        <v>-2200</v>
      </c>
      <c r="Y69" s="9">
        <v>21464.31</v>
      </c>
      <c r="Z69" s="9">
        <f t="shared" si="125"/>
        <v>21569.25</v>
      </c>
      <c r="AA69" s="9">
        <f t="shared" si="123"/>
        <v>0</v>
      </c>
      <c r="AB69" s="45">
        <f t="shared" si="123"/>
        <v>0</v>
      </c>
      <c r="AC69" s="9">
        <v>6552</v>
      </c>
      <c r="AD69" s="9">
        <f t="shared" si="107"/>
        <v>6656.94</v>
      </c>
      <c r="AE69" s="45">
        <f t="shared" si="108"/>
        <v>-14912.310000000001</v>
      </c>
      <c r="AF69" s="9">
        <f t="shared" si="108"/>
        <v>-14912.310000000001</v>
      </c>
      <c r="AG69" s="9">
        <v>6552</v>
      </c>
      <c r="AH69" s="9">
        <f t="shared" si="124"/>
        <v>6656.94</v>
      </c>
      <c r="AI69" s="45">
        <f t="shared" si="109"/>
        <v>0</v>
      </c>
      <c r="AJ69" s="9">
        <f t="shared" si="110"/>
        <v>0</v>
      </c>
    </row>
    <row r="70" spans="1:36" s="81" customFormat="1" ht="24" x14ac:dyDescent="0.2">
      <c r="A70" s="30" t="s">
        <v>179</v>
      </c>
      <c r="B70" s="78" t="s">
        <v>155</v>
      </c>
      <c r="C70" s="7">
        <v>5149654</v>
      </c>
      <c r="D70" s="7"/>
      <c r="E70" s="82" t="s">
        <v>162</v>
      </c>
      <c r="F70" s="9">
        <v>27108.560000000001</v>
      </c>
      <c r="G70" s="9">
        <f t="shared" si="111"/>
        <v>27108.560000000001</v>
      </c>
      <c r="H70" s="9">
        <v>2288.61</v>
      </c>
      <c r="I70" s="9"/>
      <c r="J70" s="9">
        <f t="shared" si="112"/>
        <v>2288.61</v>
      </c>
      <c r="K70" s="9">
        <f t="shared" si="113"/>
        <v>27108.560000000001</v>
      </c>
      <c r="L70" s="9">
        <f t="shared" si="114"/>
        <v>29397.170000000002</v>
      </c>
      <c r="M70" s="9">
        <v>26135.16</v>
      </c>
      <c r="N70" s="9">
        <f t="shared" si="126"/>
        <v>28423.77</v>
      </c>
      <c r="O70" s="9">
        <f t="shared" si="127"/>
        <v>-973.40000000000146</v>
      </c>
      <c r="P70" s="9">
        <f t="shared" si="127"/>
        <v>-973.40000000000146</v>
      </c>
      <c r="Q70" s="9">
        <v>26135.16</v>
      </c>
      <c r="R70" s="9">
        <f t="shared" si="118"/>
        <v>28423.77</v>
      </c>
      <c r="S70" s="9">
        <f t="shared" si="119"/>
        <v>0</v>
      </c>
      <c r="T70" s="9">
        <f t="shared" si="119"/>
        <v>0</v>
      </c>
      <c r="U70" s="9">
        <v>26135.16</v>
      </c>
      <c r="V70" s="9">
        <f t="shared" ref="V70:V78" si="128">H70+U70</f>
        <v>28423.77</v>
      </c>
      <c r="W70" s="9">
        <f t="shared" si="121"/>
        <v>0</v>
      </c>
      <c r="X70" s="9">
        <f t="shared" si="121"/>
        <v>0</v>
      </c>
      <c r="Y70" s="9">
        <v>26135.16</v>
      </c>
      <c r="Z70" s="9">
        <f t="shared" si="125"/>
        <v>28423.77</v>
      </c>
      <c r="AA70" s="9">
        <f t="shared" si="123"/>
        <v>0</v>
      </c>
      <c r="AB70" s="45">
        <f t="shared" si="123"/>
        <v>0</v>
      </c>
      <c r="AC70" s="9">
        <v>25603.200000000001</v>
      </c>
      <c r="AD70" s="9">
        <f t="shared" si="107"/>
        <v>27891.81</v>
      </c>
      <c r="AE70" s="45">
        <f t="shared" si="108"/>
        <v>-531.95999999999913</v>
      </c>
      <c r="AF70" s="9">
        <f t="shared" si="108"/>
        <v>-531.95999999999913</v>
      </c>
      <c r="AG70" s="9">
        <v>25603.200000000001</v>
      </c>
      <c r="AH70" s="9">
        <f t="shared" si="124"/>
        <v>27891.81</v>
      </c>
      <c r="AI70" s="45">
        <f t="shared" si="109"/>
        <v>0</v>
      </c>
      <c r="AJ70" s="9">
        <f t="shared" si="110"/>
        <v>0</v>
      </c>
    </row>
    <row r="71" spans="1:36" s="81" customFormat="1" ht="24" x14ac:dyDescent="0.2">
      <c r="A71" s="30" t="s">
        <v>180</v>
      </c>
      <c r="B71" s="78" t="s">
        <v>156</v>
      </c>
      <c r="C71" s="7">
        <v>5149655</v>
      </c>
      <c r="D71" s="7"/>
      <c r="E71" s="82" t="s">
        <v>163</v>
      </c>
      <c r="F71" s="9">
        <v>32297.8</v>
      </c>
      <c r="G71" s="9">
        <f t="shared" si="111"/>
        <v>32297.8</v>
      </c>
      <c r="H71" s="9">
        <v>7706</v>
      </c>
      <c r="I71" s="9"/>
      <c r="J71" s="9">
        <f t="shared" si="112"/>
        <v>7706</v>
      </c>
      <c r="K71" s="9">
        <f t="shared" si="113"/>
        <v>32297.8</v>
      </c>
      <c r="L71" s="9">
        <f t="shared" si="114"/>
        <v>40003.800000000003</v>
      </c>
      <c r="M71" s="9">
        <v>90561.03</v>
      </c>
      <c r="N71" s="9">
        <f t="shared" si="126"/>
        <v>98267.03</v>
      </c>
      <c r="O71" s="9">
        <f t="shared" si="127"/>
        <v>58263.229999999996</v>
      </c>
      <c r="P71" s="9">
        <f t="shared" si="127"/>
        <v>58263.229999999996</v>
      </c>
      <c r="Q71" s="9">
        <v>90561.03</v>
      </c>
      <c r="R71" s="9">
        <f t="shared" si="118"/>
        <v>98267.03</v>
      </c>
      <c r="S71" s="9">
        <f t="shared" si="119"/>
        <v>0</v>
      </c>
      <c r="T71" s="9">
        <f t="shared" si="119"/>
        <v>0</v>
      </c>
      <c r="U71" s="9">
        <v>90561.03</v>
      </c>
      <c r="V71" s="9">
        <f t="shared" si="128"/>
        <v>98267.03</v>
      </c>
      <c r="W71" s="9">
        <f t="shared" si="121"/>
        <v>0</v>
      </c>
      <c r="X71" s="9">
        <f t="shared" si="121"/>
        <v>0</v>
      </c>
      <c r="Y71" s="9">
        <v>90561.03</v>
      </c>
      <c r="Z71" s="9">
        <f t="shared" si="125"/>
        <v>98267.03</v>
      </c>
      <c r="AA71" s="9">
        <f t="shared" si="123"/>
        <v>0</v>
      </c>
      <c r="AB71" s="45">
        <f t="shared" si="123"/>
        <v>0</v>
      </c>
      <c r="AC71" s="9">
        <v>90560.94</v>
      </c>
      <c r="AD71" s="9">
        <f t="shared" si="107"/>
        <v>98266.94</v>
      </c>
      <c r="AE71" s="45">
        <f t="shared" si="108"/>
        <v>-8.999999999650754E-2</v>
      </c>
      <c r="AF71" s="9">
        <f t="shared" si="108"/>
        <v>-8.999999999650754E-2</v>
      </c>
      <c r="AG71" s="9">
        <v>90560.94</v>
      </c>
      <c r="AH71" s="9">
        <f t="shared" si="124"/>
        <v>98266.94</v>
      </c>
      <c r="AI71" s="45">
        <f t="shared" si="109"/>
        <v>0</v>
      </c>
      <c r="AJ71" s="9">
        <f t="shared" si="110"/>
        <v>0</v>
      </c>
    </row>
    <row r="72" spans="1:36" s="81" customFormat="1" ht="24" x14ac:dyDescent="0.2">
      <c r="A72" s="30" t="s">
        <v>181</v>
      </c>
      <c r="B72" s="78" t="s">
        <v>157</v>
      </c>
      <c r="C72" s="7">
        <v>5149656</v>
      </c>
      <c r="D72" s="7"/>
      <c r="E72" s="82" t="s">
        <v>164</v>
      </c>
      <c r="F72" s="9">
        <v>43852.6</v>
      </c>
      <c r="G72" s="9">
        <f t="shared" si="111"/>
        <v>43852.6</v>
      </c>
      <c r="H72" s="9">
        <v>7193.8</v>
      </c>
      <c r="I72" s="9"/>
      <c r="J72" s="9">
        <f t="shared" si="112"/>
        <v>7193.8</v>
      </c>
      <c r="K72" s="9">
        <f t="shared" si="113"/>
        <v>43852.6</v>
      </c>
      <c r="L72" s="9">
        <f t="shared" si="114"/>
        <v>51046.400000000001</v>
      </c>
      <c r="M72" s="9">
        <v>43852.6</v>
      </c>
      <c r="N72" s="9">
        <f t="shared" si="126"/>
        <v>51046.400000000001</v>
      </c>
      <c r="O72" s="9">
        <f t="shared" si="127"/>
        <v>0</v>
      </c>
      <c r="P72" s="9">
        <f t="shared" si="127"/>
        <v>0</v>
      </c>
      <c r="Q72" s="9">
        <v>43852.6</v>
      </c>
      <c r="R72" s="9">
        <f t="shared" si="118"/>
        <v>51046.400000000001</v>
      </c>
      <c r="S72" s="9">
        <f t="shared" si="119"/>
        <v>0</v>
      </c>
      <c r="T72" s="9">
        <f t="shared" si="119"/>
        <v>0</v>
      </c>
      <c r="U72" s="9">
        <v>43852.6</v>
      </c>
      <c r="V72" s="9">
        <f t="shared" si="128"/>
        <v>51046.400000000001</v>
      </c>
      <c r="W72" s="9">
        <f t="shared" si="121"/>
        <v>0</v>
      </c>
      <c r="X72" s="9">
        <f t="shared" si="121"/>
        <v>0</v>
      </c>
      <c r="Y72" s="9">
        <v>43852.6</v>
      </c>
      <c r="Z72" s="9">
        <f t="shared" si="125"/>
        <v>51046.400000000001</v>
      </c>
      <c r="AA72" s="9">
        <f t="shared" si="123"/>
        <v>0</v>
      </c>
      <c r="AB72" s="45">
        <f t="shared" si="123"/>
        <v>0</v>
      </c>
      <c r="AC72" s="9">
        <v>43586</v>
      </c>
      <c r="AD72" s="9">
        <f t="shared" si="107"/>
        <v>50779.8</v>
      </c>
      <c r="AE72" s="45">
        <f t="shared" si="108"/>
        <v>-266.59999999999854</v>
      </c>
      <c r="AF72" s="9">
        <f t="shared" si="108"/>
        <v>-266.59999999999854</v>
      </c>
      <c r="AG72" s="9">
        <v>43586</v>
      </c>
      <c r="AH72" s="9">
        <f t="shared" si="124"/>
        <v>50779.8</v>
      </c>
      <c r="AI72" s="45">
        <f t="shared" si="109"/>
        <v>0</v>
      </c>
      <c r="AJ72" s="9">
        <f t="shared" si="110"/>
        <v>0</v>
      </c>
    </row>
    <row r="73" spans="1:36" s="81" customFormat="1" ht="24" x14ac:dyDescent="0.2">
      <c r="A73" s="30" t="s">
        <v>182</v>
      </c>
      <c r="B73" s="78" t="s">
        <v>158</v>
      </c>
      <c r="C73" s="7">
        <v>5149657</v>
      </c>
      <c r="D73" s="7"/>
      <c r="E73" s="82" t="s">
        <v>165</v>
      </c>
      <c r="F73" s="9">
        <v>3750.01</v>
      </c>
      <c r="G73" s="9">
        <v>3750.01</v>
      </c>
      <c r="H73" s="9">
        <v>13429.89</v>
      </c>
      <c r="I73" s="9"/>
      <c r="J73" s="9">
        <f t="shared" si="112"/>
        <v>13429.89</v>
      </c>
      <c r="K73" s="9">
        <f t="shared" si="113"/>
        <v>3750.01</v>
      </c>
      <c r="L73" s="9">
        <f t="shared" si="114"/>
        <v>17179.900000000001</v>
      </c>
      <c r="M73" s="9">
        <v>2500.02</v>
      </c>
      <c r="N73" s="9">
        <f t="shared" si="126"/>
        <v>15929.91</v>
      </c>
      <c r="O73" s="9">
        <f t="shared" si="127"/>
        <v>-1249.9900000000002</v>
      </c>
      <c r="P73" s="9">
        <f t="shared" si="127"/>
        <v>-1249.9900000000016</v>
      </c>
      <c r="Q73" s="9">
        <v>2500.02</v>
      </c>
      <c r="R73" s="9">
        <f t="shared" si="118"/>
        <v>15929.91</v>
      </c>
      <c r="S73" s="9">
        <f t="shared" si="119"/>
        <v>0</v>
      </c>
      <c r="T73" s="9">
        <f t="shared" si="119"/>
        <v>0</v>
      </c>
      <c r="U73" s="9">
        <v>2500.02</v>
      </c>
      <c r="V73" s="9">
        <f t="shared" si="128"/>
        <v>15929.91</v>
      </c>
      <c r="W73" s="9">
        <f t="shared" si="121"/>
        <v>0</v>
      </c>
      <c r="X73" s="9">
        <f t="shared" si="121"/>
        <v>0</v>
      </c>
      <c r="Y73" s="9">
        <v>2500.02</v>
      </c>
      <c r="Z73" s="9">
        <f t="shared" si="125"/>
        <v>15929.91</v>
      </c>
      <c r="AA73" s="9">
        <f t="shared" si="123"/>
        <v>0</v>
      </c>
      <c r="AB73" s="45">
        <f t="shared" si="123"/>
        <v>0</v>
      </c>
      <c r="AC73" s="9">
        <v>2500.02</v>
      </c>
      <c r="AD73" s="9">
        <f t="shared" si="107"/>
        <v>15929.91</v>
      </c>
      <c r="AE73" s="45">
        <f t="shared" si="108"/>
        <v>0</v>
      </c>
      <c r="AF73" s="9">
        <f t="shared" si="108"/>
        <v>0</v>
      </c>
      <c r="AG73" s="9">
        <v>2500.02</v>
      </c>
      <c r="AH73" s="9">
        <f t="shared" si="124"/>
        <v>15929.91</v>
      </c>
      <c r="AI73" s="45">
        <f t="shared" si="109"/>
        <v>0</v>
      </c>
      <c r="AJ73" s="9">
        <f t="shared" si="110"/>
        <v>0</v>
      </c>
    </row>
    <row r="74" spans="1:36" s="81" customFormat="1" ht="24" x14ac:dyDescent="0.2">
      <c r="A74" s="30" t="s">
        <v>183</v>
      </c>
      <c r="B74" s="78" t="s">
        <v>159</v>
      </c>
      <c r="C74" s="7">
        <v>5149658</v>
      </c>
      <c r="D74" s="7"/>
      <c r="E74" s="82" t="s">
        <v>166</v>
      </c>
      <c r="F74" s="9">
        <v>13903.58</v>
      </c>
      <c r="G74" s="9">
        <v>13903.58</v>
      </c>
      <c r="H74" s="9">
        <v>2386.29</v>
      </c>
      <c r="I74" s="9"/>
      <c r="J74" s="9">
        <f t="shared" si="112"/>
        <v>2386.29</v>
      </c>
      <c r="K74" s="9">
        <f t="shared" si="113"/>
        <v>13903.58</v>
      </c>
      <c r="L74" s="9">
        <f t="shared" si="114"/>
        <v>16289.869999999999</v>
      </c>
      <c r="M74" s="9">
        <v>13903.59</v>
      </c>
      <c r="N74" s="9">
        <f t="shared" si="126"/>
        <v>16289.880000000001</v>
      </c>
      <c r="O74" s="9">
        <f t="shared" si="127"/>
        <v>1.0000000000218279E-2</v>
      </c>
      <c r="P74" s="9">
        <f t="shared" si="127"/>
        <v>1.0000000002037268E-2</v>
      </c>
      <c r="Q74" s="9">
        <v>13903.59</v>
      </c>
      <c r="R74" s="9">
        <f t="shared" si="118"/>
        <v>16289.880000000001</v>
      </c>
      <c r="S74" s="9">
        <f t="shared" si="119"/>
        <v>0</v>
      </c>
      <c r="T74" s="9">
        <f t="shared" si="119"/>
        <v>0</v>
      </c>
      <c r="U74" s="9">
        <v>13903.59</v>
      </c>
      <c r="V74" s="9">
        <f t="shared" si="128"/>
        <v>16289.880000000001</v>
      </c>
      <c r="W74" s="9">
        <f t="shared" si="121"/>
        <v>0</v>
      </c>
      <c r="X74" s="9">
        <f t="shared" si="121"/>
        <v>0</v>
      </c>
      <c r="Y74" s="9">
        <v>13903.59</v>
      </c>
      <c r="Z74" s="9">
        <f t="shared" si="125"/>
        <v>16289.880000000001</v>
      </c>
      <c r="AA74" s="9">
        <f t="shared" si="123"/>
        <v>0</v>
      </c>
      <c r="AB74" s="45">
        <f t="shared" si="123"/>
        <v>0</v>
      </c>
      <c r="AC74" s="9">
        <v>13903.59</v>
      </c>
      <c r="AD74" s="9">
        <f t="shared" si="107"/>
        <v>16289.880000000001</v>
      </c>
      <c r="AE74" s="45">
        <f t="shared" si="108"/>
        <v>0</v>
      </c>
      <c r="AF74" s="9">
        <f t="shared" si="108"/>
        <v>0</v>
      </c>
      <c r="AG74" s="9">
        <v>13903.59</v>
      </c>
      <c r="AH74" s="9">
        <f t="shared" si="124"/>
        <v>16289.880000000001</v>
      </c>
      <c r="AI74" s="45">
        <f t="shared" si="109"/>
        <v>0</v>
      </c>
      <c r="AJ74" s="9">
        <f t="shared" si="110"/>
        <v>0</v>
      </c>
    </row>
    <row r="75" spans="1:36" s="81" customFormat="1" ht="24" x14ac:dyDescent="0.2">
      <c r="A75" s="30" t="s">
        <v>184</v>
      </c>
      <c r="B75" s="78" t="s">
        <v>167</v>
      </c>
      <c r="C75" s="7">
        <v>5149707</v>
      </c>
      <c r="D75" s="7"/>
      <c r="E75" s="82" t="s">
        <v>117</v>
      </c>
      <c r="F75" s="9">
        <v>45614.74</v>
      </c>
      <c r="G75" s="9">
        <v>45614.74</v>
      </c>
      <c r="H75" s="9">
        <v>0</v>
      </c>
      <c r="I75" s="9"/>
      <c r="J75" s="9">
        <f t="shared" si="112"/>
        <v>0</v>
      </c>
      <c r="K75" s="9">
        <f t="shared" si="113"/>
        <v>45614.74</v>
      </c>
      <c r="L75" s="9">
        <f t="shared" si="114"/>
        <v>45614.74</v>
      </c>
      <c r="M75" s="9">
        <v>45614.74</v>
      </c>
      <c r="N75" s="9">
        <f t="shared" si="126"/>
        <v>45614.74</v>
      </c>
      <c r="O75" s="9">
        <f t="shared" si="127"/>
        <v>0</v>
      </c>
      <c r="P75" s="9">
        <f t="shared" si="127"/>
        <v>0</v>
      </c>
      <c r="Q75" s="9">
        <v>45614.74</v>
      </c>
      <c r="R75" s="9">
        <f t="shared" si="118"/>
        <v>45614.74</v>
      </c>
      <c r="S75" s="9">
        <f t="shared" si="119"/>
        <v>0</v>
      </c>
      <c r="T75" s="9">
        <f t="shared" si="119"/>
        <v>0</v>
      </c>
      <c r="U75" s="9">
        <v>45614.74</v>
      </c>
      <c r="V75" s="9">
        <f t="shared" si="128"/>
        <v>45614.74</v>
      </c>
      <c r="W75" s="9">
        <f t="shared" si="121"/>
        <v>0</v>
      </c>
      <c r="X75" s="9">
        <f t="shared" si="121"/>
        <v>0</v>
      </c>
      <c r="Y75" s="9">
        <v>45614.74</v>
      </c>
      <c r="Z75" s="9">
        <f t="shared" si="125"/>
        <v>45614.74</v>
      </c>
      <c r="AA75" s="9">
        <f t="shared" si="123"/>
        <v>0</v>
      </c>
      <c r="AB75" s="45">
        <f t="shared" si="123"/>
        <v>0</v>
      </c>
      <c r="AC75" s="9">
        <v>45614.74</v>
      </c>
      <c r="AD75" s="9">
        <f t="shared" si="107"/>
        <v>45614.74</v>
      </c>
      <c r="AE75" s="45">
        <f t="shared" si="108"/>
        <v>0</v>
      </c>
      <c r="AF75" s="9">
        <f t="shared" si="108"/>
        <v>0</v>
      </c>
      <c r="AG75" s="9">
        <v>45614.74</v>
      </c>
      <c r="AH75" s="9">
        <f t="shared" si="124"/>
        <v>45614.74</v>
      </c>
      <c r="AI75" s="45">
        <f t="shared" si="109"/>
        <v>0</v>
      </c>
      <c r="AJ75" s="9">
        <f t="shared" si="110"/>
        <v>0</v>
      </c>
    </row>
    <row r="76" spans="1:36" s="81" customFormat="1" ht="24" x14ac:dyDescent="0.2">
      <c r="A76" s="31" t="s">
        <v>185</v>
      </c>
      <c r="B76" s="78" t="s">
        <v>168</v>
      </c>
      <c r="C76" s="7">
        <v>5149589</v>
      </c>
      <c r="D76" s="7"/>
      <c r="E76" s="121" t="s">
        <v>169</v>
      </c>
      <c r="F76" s="9">
        <v>0</v>
      </c>
      <c r="G76" s="9">
        <v>0</v>
      </c>
      <c r="H76" s="9">
        <v>0</v>
      </c>
      <c r="I76" s="9"/>
      <c r="J76" s="9">
        <f t="shared" si="112"/>
        <v>0</v>
      </c>
      <c r="K76" s="9">
        <f t="shared" si="113"/>
        <v>0</v>
      </c>
      <c r="L76" s="9">
        <f t="shared" si="114"/>
        <v>0</v>
      </c>
      <c r="M76" s="9">
        <v>0</v>
      </c>
      <c r="N76" s="9">
        <f t="shared" si="115"/>
        <v>0</v>
      </c>
      <c r="O76" s="9">
        <f t="shared" ref="O76:P78" si="129">M76-I76</f>
        <v>0</v>
      </c>
      <c r="P76" s="9">
        <f t="shared" si="129"/>
        <v>0</v>
      </c>
      <c r="Q76" s="9">
        <v>0</v>
      </c>
      <c r="R76" s="9">
        <f t="shared" si="118"/>
        <v>0</v>
      </c>
      <c r="S76" s="9">
        <f t="shared" si="119"/>
        <v>0</v>
      </c>
      <c r="T76" s="9">
        <f t="shared" si="119"/>
        <v>0</v>
      </c>
      <c r="U76" s="9">
        <v>0</v>
      </c>
      <c r="V76" s="9">
        <f t="shared" si="128"/>
        <v>0</v>
      </c>
      <c r="W76" s="9">
        <f t="shared" si="121"/>
        <v>0</v>
      </c>
      <c r="X76" s="9">
        <f t="shared" si="121"/>
        <v>0</v>
      </c>
      <c r="Y76" s="9">
        <v>0</v>
      </c>
      <c r="Z76" s="9">
        <f t="shared" si="125"/>
        <v>0</v>
      </c>
      <c r="AA76" s="9">
        <f t="shared" si="123"/>
        <v>0</v>
      </c>
      <c r="AB76" s="45">
        <f t="shared" si="123"/>
        <v>0</v>
      </c>
      <c r="AC76" s="9">
        <v>0</v>
      </c>
      <c r="AD76" s="9">
        <f t="shared" si="107"/>
        <v>0</v>
      </c>
      <c r="AE76" s="45">
        <f t="shared" si="108"/>
        <v>0</v>
      </c>
      <c r="AF76" s="9">
        <f t="shared" si="108"/>
        <v>0</v>
      </c>
      <c r="AG76" s="9">
        <v>0</v>
      </c>
      <c r="AH76" s="9">
        <f t="shared" si="124"/>
        <v>0</v>
      </c>
      <c r="AI76" s="45">
        <f t="shared" si="109"/>
        <v>0</v>
      </c>
      <c r="AJ76" s="9">
        <f t="shared" si="110"/>
        <v>0</v>
      </c>
    </row>
    <row r="77" spans="1:36" s="81" customFormat="1" ht="36" x14ac:dyDescent="0.2">
      <c r="A77" s="30" t="s">
        <v>186</v>
      </c>
      <c r="B77" s="228" t="s">
        <v>170</v>
      </c>
      <c r="C77" s="7">
        <v>5149382</v>
      </c>
      <c r="D77" s="7"/>
      <c r="E77" s="82" t="s">
        <v>172</v>
      </c>
      <c r="F77" s="9">
        <v>1600000</v>
      </c>
      <c r="G77" s="9">
        <f t="shared" ref="G77:G96" si="130">F77</f>
        <v>1600000</v>
      </c>
      <c r="H77" s="9">
        <v>0</v>
      </c>
      <c r="I77" s="9"/>
      <c r="J77" s="9">
        <f t="shared" si="112"/>
        <v>0</v>
      </c>
      <c r="K77" s="9">
        <f t="shared" si="113"/>
        <v>1600000</v>
      </c>
      <c r="L77" s="9">
        <f t="shared" si="114"/>
        <v>1600000</v>
      </c>
      <c r="M77" s="9">
        <v>566206</v>
      </c>
      <c r="N77" s="9">
        <f>M77+H77</f>
        <v>566206</v>
      </c>
      <c r="O77" s="9">
        <f>M77-K77</f>
        <v>-1033794</v>
      </c>
      <c r="P77" s="9">
        <f>N77-L77</f>
        <v>-1033794</v>
      </c>
      <c r="Q77" s="9">
        <v>566206</v>
      </c>
      <c r="R77" s="9">
        <f t="shared" si="118"/>
        <v>566206</v>
      </c>
      <c r="S77" s="9">
        <f t="shared" si="119"/>
        <v>0</v>
      </c>
      <c r="T77" s="9">
        <f t="shared" si="119"/>
        <v>0</v>
      </c>
      <c r="U77" s="9">
        <v>566206</v>
      </c>
      <c r="V77" s="9">
        <f t="shared" si="128"/>
        <v>566206</v>
      </c>
      <c r="W77" s="9">
        <f t="shared" si="121"/>
        <v>0</v>
      </c>
      <c r="X77" s="9">
        <f t="shared" si="121"/>
        <v>0</v>
      </c>
      <c r="Y77" s="9">
        <v>566206</v>
      </c>
      <c r="Z77" s="9">
        <f t="shared" si="125"/>
        <v>566206</v>
      </c>
      <c r="AA77" s="9">
        <f t="shared" si="123"/>
        <v>0</v>
      </c>
      <c r="AB77" s="45">
        <f t="shared" si="123"/>
        <v>0</v>
      </c>
      <c r="AC77" s="9">
        <v>566206</v>
      </c>
      <c r="AD77" s="9">
        <f t="shared" si="107"/>
        <v>566206</v>
      </c>
      <c r="AE77" s="45">
        <f t="shared" si="108"/>
        <v>0</v>
      </c>
      <c r="AF77" s="9">
        <f t="shared" si="108"/>
        <v>0</v>
      </c>
      <c r="AG77" s="9">
        <v>464792.12</v>
      </c>
      <c r="AH77" s="9">
        <f t="shared" si="124"/>
        <v>464792.12</v>
      </c>
      <c r="AI77" s="45">
        <f t="shared" si="109"/>
        <v>-101413.88</v>
      </c>
      <c r="AJ77" s="9">
        <f t="shared" si="110"/>
        <v>-101413.88</v>
      </c>
    </row>
    <row r="78" spans="1:36" s="81" customFormat="1" ht="18" customHeight="1" x14ac:dyDescent="0.2">
      <c r="A78" s="31" t="s">
        <v>187</v>
      </c>
      <c r="B78" s="78" t="s">
        <v>171</v>
      </c>
      <c r="C78" s="7">
        <v>5149722</v>
      </c>
      <c r="D78" s="7"/>
      <c r="E78" s="121" t="s">
        <v>173</v>
      </c>
      <c r="F78" s="9">
        <v>0</v>
      </c>
      <c r="G78" s="9">
        <v>0</v>
      </c>
      <c r="H78" s="9">
        <v>0</v>
      </c>
      <c r="I78" s="9"/>
      <c r="J78" s="9">
        <f t="shared" si="112"/>
        <v>0</v>
      </c>
      <c r="K78" s="9">
        <f t="shared" si="113"/>
        <v>0</v>
      </c>
      <c r="L78" s="9">
        <f t="shared" si="114"/>
        <v>0</v>
      </c>
      <c r="M78" s="9">
        <v>0</v>
      </c>
      <c r="N78" s="9">
        <f t="shared" si="115"/>
        <v>0</v>
      </c>
      <c r="O78" s="9">
        <f t="shared" si="129"/>
        <v>0</v>
      </c>
      <c r="P78" s="45">
        <f t="shared" si="129"/>
        <v>0</v>
      </c>
      <c r="Q78" s="9">
        <v>0</v>
      </c>
      <c r="R78" s="9">
        <f t="shared" si="118"/>
        <v>0</v>
      </c>
      <c r="S78" s="9">
        <f t="shared" si="119"/>
        <v>0</v>
      </c>
      <c r="T78" s="9">
        <f t="shared" si="119"/>
        <v>0</v>
      </c>
      <c r="U78" s="9">
        <v>0</v>
      </c>
      <c r="V78" s="9">
        <f t="shared" si="128"/>
        <v>0</v>
      </c>
      <c r="W78" s="9">
        <f t="shared" si="121"/>
        <v>0</v>
      </c>
      <c r="X78" s="9">
        <f t="shared" si="121"/>
        <v>0</v>
      </c>
      <c r="Y78" s="9">
        <v>0</v>
      </c>
      <c r="Z78" s="9">
        <f t="shared" si="125"/>
        <v>0</v>
      </c>
      <c r="AA78" s="9">
        <f t="shared" si="123"/>
        <v>0</v>
      </c>
      <c r="AB78" s="45">
        <f t="shared" si="123"/>
        <v>0</v>
      </c>
      <c r="AC78" s="9">
        <v>0</v>
      </c>
      <c r="AD78" s="9">
        <f t="shared" si="107"/>
        <v>0</v>
      </c>
      <c r="AE78" s="45">
        <f t="shared" si="108"/>
        <v>0</v>
      </c>
      <c r="AF78" s="9">
        <f t="shared" si="108"/>
        <v>0</v>
      </c>
      <c r="AG78" s="9">
        <v>0</v>
      </c>
      <c r="AH78" s="9">
        <f t="shared" si="124"/>
        <v>0</v>
      </c>
      <c r="AI78" s="45">
        <f t="shared" si="109"/>
        <v>0</v>
      </c>
      <c r="AJ78" s="9">
        <f t="shared" si="110"/>
        <v>0</v>
      </c>
    </row>
    <row r="79" spans="1:36" s="81" customFormat="1" ht="24" x14ac:dyDescent="0.2">
      <c r="A79" s="223" t="s">
        <v>144</v>
      </c>
      <c r="B79" s="13"/>
      <c r="C79" s="13"/>
      <c r="D79" s="13"/>
      <c r="E79" s="13"/>
      <c r="F79" s="44">
        <f>SUM(F65:F78)</f>
        <v>1797341.74</v>
      </c>
      <c r="G79" s="44">
        <f>SUM(G65:G78)</f>
        <v>1797341.74</v>
      </c>
      <c r="H79" s="44">
        <f>SUM(H65:H78)</f>
        <v>66868.03</v>
      </c>
      <c r="I79" s="44">
        <f>SUM(I65:I78)</f>
        <v>0</v>
      </c>
      <c r="J79" s="44">
        <f>I79+H79</f>
        <v>66868.03</v>
      </c>
      <c r="K79" s="44">
        <f t="shared" ref="K79:P79" si="131">SUM(K65:K78)</f>
        <v>1797341.74</v>
      </c>
      <c r="L79" s="44">
        <f t="shared" si="131"/>
        <v>1864209.77</v>
      </c>
      <c r="M79" s="44">
        <f t="shared" si="131"/>
        <v>819768.23</v>
      </c>
      <c r="N79" s="44">
        <f t="shared" si="131"/>
        <v>886636.26</v>
      </c>
      <c r="O79" s="44">
        <f t="shared" si="131"/>
        <v>-977573.51</v>
      </c>
      <c r="P79" s="161">
        <f t="shared" si="131"/>
        <v>-977573.51</v>
      </c>
      <c r="Q79" s="44">
        <f>SUM(Q65:Q78)</f>
        <v>819768.23</v>
      </c>
      <c r="R79" s="44">
        <f>SUM(R65:R78)</f>
        <v>886636.26</v>
      </c>
      <c r="S79" s="44">
        <f>SUM(S65:S78)</f>
        <v>0</v>
      </c>
      <c r="T79" s="44">
        <f t="shared" si="119"/>
        <v>0</v>
      </c>
      <c r="U79" s="44">
        <f>SUM(U65:U78)</f>
        <v>817568.23</v>
      </c>
      <c r="V79" s="44">
        <f>SUM(V65:V78)</f>
        <v>884436.26</v>
      </c>
      <c r="W79" s="44">
        <f>SUM(W65:W78)</f>
        <v>-2200</v>
      </c>
      <c r="X79" s="44">
        <f t="shared" si="121"/>
        <v>-2200</v>
      </c>
      <c r="Y79" s="44">
        <f>SUM(Y65:Y78)</f>
        <v>817568.23</v>
      </c>
      <c r="Z79" s="44">
        <f>SUM(Z65:Z78)</f>
        <v>884436.26</v>
      </c>
      <c r="AA79" s="44">
        <f>SUM(AA65:AA78)</f>
        <v>0</v>
      </c>
      <c r="AB79" s="161">
        <f t="shared" si="123"/>
        <v>0</v>
      </c>
      <c r="AC79" s="44">
        <f t="shared" ref="AC79:AJ79" si="132">SUM(AC65:AC78)</f>
        <v>801857.27</v>
      </c>
      <c r="AD79" s="44">
        <f t="shared" si="132"/>
        <v>868725.3</v>
      </c>
      <c r="AE79" s="161">
        <f t="shared" si="132"/>
        <v>-15710.959999999995</v>
      </c>
      <c r="AF79" s="44">
        <f t="shared" si="132"/>
        <v>-15710.959999999995</v>
      </c>
      <c r="AG79" s="44">
        <f t="shared" si="132"/>
        <v>700443.3899999999</v>
      </c>
      <c r="AH79" s="44">
        <f t="shared" si="132"/>
        <v>767311.42</v>
      </c>
      <c r="AI79" s="161">
        <f t="shared" si="132"/>
        <v>-101413.88</v>
      </c>
      <c r="AJ79" s="44">
        <f t="shared" si="132"/>
        <v>-101413.88</v>
      </c>
    </row>
    <row r="80" spans="1:36" s="81" customFormat="1" x14ac:dyDescent="0.2">
      <c r="A80" s="45" t="s">
        <v>195</v>
      </c>
      <c r="B80" s="46"/>
      <c r="C80" s="46"/>
      <c r="D80" s="46"/>
      <c r="E80" s="46"/>
      <c r="F80" s="46"/>
      <c r="G80" s="47"/>
      <c r="H80" s="84"/>
      <c r="I80" s="84"/>
      <c r="J80" s="9"/>
      <c r="K80" s="9"/>
      <c r="L80" s="9"/>
      <c r="M80" s="84"/>
      <c r="N80" s="9"/>
      <c r="O80" s="9"/>
      <c r="P80" s="45"/>
      <c r="Q80" s="9"/>
      <c r="R80" s="9"/>
      <c r="S80" s="9"/>
      <c r="T80" s="9"/>
      <c r="U80" s="9"/>
      <c r="V80" s="9"/>
      <c r="W80" s="9"/>
      <c r="X80" s="9"/>
      <c r="Y80" s="9"/>
      <c r="Z80" s="9"/>
      <c r="AA80" s="9"/>
      <c r="AB80" s="45"/>
      <c r="AC80" s="9"/>
      <c r="AD80" s="9"/>
      <c r="AE80" s="45"/>
      <c r="AF80" s="9"/>
      <c r="AG80" s="9"/>
      <c r="AH80" s="9"/>
      <c r="AI80" s="45"/>
      <c r="AJ80" s="9"/>
    </row>
    <row r="81" spans="1:36" s="81" customFormat="1" ht="48" x14ac:dyDescent="0.2">
      <c r="A81" s="30" t="s">
        <v>196</v>
      </c>
      <c r="B81" s="78" t="s">
        <v>197</v>
      </c>
      <c r="C81" s="7">
        <v>5189922</v>
      </c>
      <c r="D81" s="134" t="s">
        <v>261</v>
      </c>
      <c r="E81" s="82" t="s">
        <v>198</v>
      </c>
      <c r="F81" s="9">
        <v>25000</v>
      </c>
      <c r="G81" s="9">
        <v>25000</v>
      </c>
      <c r="H81" s="9">
        <v>0</v>
      </c>
      <c r="I81" s="9"/>
      <c r="J81" s="9">
        <f>I81+H81</f>
        <v>0</v>
      </c>
      <c r="K81" s="9">
        <f>F81+I81</f>
        <v>25000</v>
      </c>
      <c r="L81" s="9">
        <f>G81+H81</f>
        <v>25000</v>
      </c>
      <c r="M81" s="9">
        <v>8680</v>
      </c>
      <c r="N81" s="9">
        <f>M81+H81</f>
        <v>8680</v>
      </c>
      <c r="O81" s="9">
        <f>M81-K81</f>
        <v>-16320</v>
      </c>
      <c r="P81" s="45">
        <f>N81-L81</f>
        <v>-16320</v>
      </c>
      <c r="Q81" s="9">
        <v>8680</v>
      </c>
      <c r="R81" s="9">
        <f>H81+Q81</f>
        <v>8680</v>
      </c>
      <c r="S81" s="9">
        <f>Q81-M81</f>
        <v>0</v>
      </c>
      <c r="T81" s="9">
        <f>R81-N81</f>
        <v>0</v>
      </c>
      <c r="U81" s="9">
        <v>8680</v>
      </c>
      <c r="V81" s="9">
        <f>H81+U81</f>
        <v>8680</v>
      </c>
      <c r="W81" s="9">
        <f>U81-Q81</f>
        <v>0</v>
      </c>
      <c r="X81" s="9">
        <f>V81-R81</f>
        <v>0</v>
      </c>
      <c r="Y81" s="9">
        <v>8680</v>
      </c>
      <c r="Z81" s="9">
        <f t="shared" ref="Z81:Z100" si="133">H81+Y81</f>
        <v>8680</v>
      </c>
      <c r="AA81" s="9">
        <f t="shared" ref="AA81:AB100" si="134">Y81-U81</f>
        <v>0</v>
      </c>
      <c r="AB81" s="45">
        <f t="shared" si="134"/>
        <v>0</v>
      </c>
      <c r="AC81" s="9">
        <v>8680</v>
      </c>
      <c r="AD81" s="9">
        <f t="shared" ref="AD81:AD100" si="135">H81+AC81</f>
        <v>8680</v>
      </c>
      <c r="AE81" s="45">
        <f t="shared" ref="AE81:AF100" si="136">AC81-Y81</f>
        <v>0</v>
      </c>
      <c r="AF81" s="9">
        <f t="shared" si="136"/>
        <v>0</v>
      </c>
      <c r="AG81" s="9">
        <v>8680</v>
      </c>
      <c r="AH81" s="9">
        <f>H81+AG81</f>
        <v>8680</v>
      </c>
      <c r="AI81" s="45">
        <f t="shared" ref="AI81:AI100" si="137">AG81-AC81</f>
        <v>0</v>
      </c>
      <c r="AJ81" s="9">
        <f t="shared" ref="AJ81:AJ100" si="138">AH81-AD81</f>
        <v>0</v>
      </c>
    </row>
    <row r="82" spans="1:36" s="81" customFormat="1" ht="36" x14ac:dyDescent="0.2">
      <c r="A82" s="30" t="s">
        <v>199</v>
      </c>
      <c r="B82" s="78" t="s">
        <v>200</v>
      </c>
      <c r="C82" s="7">
        <v>5198295</v>
      </c>
      <c r="D82" s="134" t="s">
        <v>261</v>
      </c>
      <c r="E82" s="82" t="s">
        <v>201</v>
      </c>
      <c r="F82" s="9">
        <v>75000</v>
      </c>
      <c r="G82" s="9">
        <f t="shared" si="130"/>
        <v>75000</v>
      </c>
      <c r="H82" s="9">
        <v>0</v>
      </c>
      <c r="I82" s="9"/>
      <c r="J82" s="9">
        <f t="shared" ref="J82:J97" si="139">I82+H82</f>
        <v>0</v>
      </c>
      <c r="K82" s="9">
        <f t="shared" ref="K82:K96" si="140">F82+I82</f>
        <v>75000</v>
      </c>
      <c r="L82" s="9">
        <f t="shared" ref="L82:L96" si="141">G82+H82</f>
        <v>75000</v>
      </c>
      <c r="M82" s="9">
        <v>22940</v>
      </c>
      <c r="N82" s="9">
        <f t="shared" ref="N82:N100" si="142">M82+H82</f>
        <v>22940</v>
      </c>
      <c r="O82" s="9">
        <f t="shared" ref="O82:P100" si="143">M82-K82</f>
        <v>-52060</v>
      </c>
      <c r="P82" s="45">
        <f t="shared" si="143"/>
        <v>-52060</v>
      </c>
      <c r="Q82" s="9">
        <v>22940</v>
      </c>
      <c r="R82" s="9">
        <f t="shared" ref="R82:R100" si="144">H82+Q82</f>
        <v>22940</v>
      </c>
      <c r="S82" s="9">
        <f t="shared" ref="S82:T100" si="145">Q82-M82</f>
        <v>0</v>
      </c>
      <c r="T82" s="9">
        <f t="shared" si="145"/>
        <v>0</v>
      </c>
      <c r="U82" s="9">
        <v>22940</v>
      </c>
      <c r="V82" s="9">
        <f t="shared" ref="V82:V89" si="146">H82+U82</f>
        <v>22940</v>
      </c>
      <c r="W82" s="9">
        <f t="shared" ref="W82:X100" si="147">U82-Q82</f>
        <v>0</v>
      </c>
      <c r="X82" s="9">
        <f t="shared" si="147"/>
        <v>0</v>
      </c>
      <c r="Y82" s="9">
        <v>101198.88</v>
      </c>
      <c r="Z82" s="9">
        <f t="shared" si="133"/>
        <v>101198.88</v>
      </c>
      <c r="AA82" s="9">
        <f t="shared" si="134"/>
        <v>78258.880000000005</v>
      </c>
      <c r="AB82" s="45">
        <f t="shared" si="134"/>
        <v>78258.880000000005</v>
      </c>
      <c r="AC82" s="9">
        <v>101198.88</v>
      </c>
      <c r="AD82" s="9">
        <f t="shared" si="135"/>
        <v>101198.88</v>
      </c>
      <c r="AE82" s="45">
        <f t="shared" si="136"/>
        <v>0</v>
      </c>
      <c r="AF82" s="9">
        <f t="shared" si="136"/>
        <v>0</v>
      </c>
      <c r="AG82" s="9">
        <v>101198.88</v>
      </c>
      <c r="AH82" s="9">
        <f t="shared" ref="AH82:AH100" si="148">H82+AG82</f>
        <v>101198.88</v>
      </c>
      <c r="AI82" s="45">
        <f t="shared" si="137"/>
        <v>0</v>
      </c>
      <c r="AJ82" s="9">
        <f t="shared" si="138"/>
        <v>0</v>
      </c>
    </row>
    <row r="83" spans="1:36" ht="60" x14ac:dyDescent="0.2">
      <c r="A83" s="30" t="s">
        <v>202</v>
      </c>
      <c r="B83" s="228" t="s">
        <v>254</v>
      </c>
      <c r="C83" s="7">
        <v>5189950</v>
      </c>
      <c r="D83" s="134" t="s">
        <v>261</v>
      </c>
      <c r="E83" s="82" t="s">
        <v>203</v>
      </c>
      <c r="F83" s="9">
        <v>21368</v>
      </c>
      <c r="G83" s="9">
        <v>21368</v>
      </c>
      <c r="H83" s="9">
        <v>0</v>
      </c>
      <c r="I83" s="9"/>
      <c r="J83" s="9">
        <f t="shared" si="139"/>
        <v>0</v>
      </c>
      <c r="K83" s="9">
        <f t="shared" si="140"/>
        <v>21368</v>
      </c>
      <c r="L83" s="9">
        <f t="shared" si="141"/>
        <v>21368</v>
      </c>
      <c r="M83" s="9">
        <v>0</v>
      </c>
      <c r="N83" s="9">
        <f t="shared" si="142"/>
        <v>0</v>
      </c>
      <c r="O83" s="9">
        <f t="shared" si="143"/>
        <v>-21368</v>
      </c>
      <c r="P83" s="45">
        <f t="shared" si="143"/>
        <v>-21368</v>
      </c>
      <c r="Q83" s="9">
        <v>0</v>
      </c>
      <c r="R83" s="9">
        <f t="shared" si="144"/>
        <v>0</v>
      </c>
      <c r="S83" s="9">
        <f t="shared" si="145"/>
        <v>0</v>
      </c>
      <c r="T83" s="9">
        <f t="shared" si="145"/>
        <v>0</v>
      </c>
      <c r="U83" s="9">
        <v>0</v>
      </c>
      <c r="V83" s="9">
        <f t="shared" si="146"/>
        <v>0</v>
      </c>
      <c r="W83" s="9">
        <f t="shared" si="147"/>
        <v>0</v>
      </c>
      <c r="X83" s="9">
        <f t="shared" si="147"/>
        <v>0</v>
      </c>
      <c r="Y83" s="9">
        <v>0</v>
      </c>
      <c r="Z83" s="9">
        <f t="shared" si="133"/>
        <v>0</v>
      </c>
      <c r="AA83" s="9">
        <f t="shared" si="134"/>
        <v>0</v>
      </c>
      <c r="AB83" s="45">
        <f t="shared" si="134"/>
        <v>0</v>
      </c>
      <c r="AC83" s="9">
        <v>0</v>
      </c>
      <c r="AD83" s="9">
        <f t="shared" si="135"/>
        <v>0</v>
      </c>
      <c r="AE83" s="45">
        <f t="shared" si="136"/>
        <v>0</v>
      </c>
      <c r="AF83" s="9">
        <f t="shared" si="136"/>
        <v>0</v>
      </c>
      <c r="AG83" s="9">
        <v>868</v>
      </c>
      <c r="AH83" s="9">
        <f t="shared" si="148"/>
        <v>868</v>
      </c>
      <c r="AI83" s="45">
        <f t="shared" si="137"/>
        <v>868</v>
      </c>
      <c r="AJ83" s="9">
        <f t="shared" si="138"/>
        <v>868</v>
      </c>
    </row>
    <row r="84" spans="1:36" ht="36" x14ac:dyDescent="0.2">
      <c r="A84" s="30" t="s">
        <v>205</v>
      </c>
      <c r="B84" s="228" t="s">
        <v>255</v>
      </c>
      <c r="C84" s="7">
        <v>5189708</v>
      </c>
      <c r="D84" s="134" t="s">
        <v>261</v>
      </c>
      <c r="E84" s="82" t="s">
        <v>206</v>
      </c>
      <c r="F84" s="9">
        <v>9845.6</v>
      </c>
      <c r="G84" s="9">
        <v>9845.6</v>
      </c>
      <c r="H84" s="9">
        <v>0</v>
      </c>
      <c r="I84" s="9"/>
      <c r="J84" s="9">
        <f t="shared" si="139"/>
        <v>0</v>
      </c>
      <c r="K84" s="9">
        <f t="shared" si="140"/>
        <v>9845.6</v>
      </c>
      <c r="L84" s="9">
        <f t="shared" si="141"/>
        <v>9845.6</v>
      </c>
      <c r="M84" s="9">
        <v>0</v>
      </c>
      <c r="N84" s="9">
        <f t="shared" si="142"/>
        <v>0</v>
      </c>
      <c r="O84" s="9">
        <f t="shared" si="143"/>
        <v>-9845.6</v>
      </c>
      <c r="P84" s="45">
        <f t="shared" si="143"/>
        <v>-9845.6</v>
      </c>
      <c r="Q84" s="9">
        <v>0</v>
      </c>
      <c r="R84" s="9">
        <f t="shared" si="144"/>
        <v>0</v>
      </c>
      <c r="S84" s="9">
        <f t="shared" si="145"/>
        <v>0</v>
      </c>
      <c r="T84" s="9">
        <f t="shared" si="145"/>
        <v>0</v>
      </c>
      <c r="U84" s="9">
        <v>0</v>
      </c>
      <c r="V84" s="9">
        <f t="shared" si="146"/>
        <v>0</v>
      </c>
      <c r="W84" s="9">
        <f t="shared" si="147"/>
        <v>0</v>
      </c>
      <c r="X84" s="9">
        <f t="shared" si="147"/>
        <v>0</v>
      </c>
      <c r="Y84" s="9">
        <v>0</v>
      </c>
      <c r="Z84" s="9">
        <f t="shared" si="133"/>
        <v>0</v>
      </c>
      <c r="AA84" s="9">
        <f t="shared" si="134"/>
        <v>0</v>
      </c>
      <c r="AB84" s="45">
        <f t="shared" si="134"/>
        <v>0</v>
      </c>
      <c r="AC84" s="9">
        <v>0</v>
      </c>
      <c r="AD84" s="9">
        <f t="shared" si="135"/>
        <v>0</v>
      </c>
      <c r="AE84" s="45">
        <f t="shared" si="136"/>
        <v>0</v>
      </c>
      <c r="AF84" s="9">
        <f t="shared" si="136"/>
        <v>0</v>
      </c>
      <c r="AG84" s="9">
        <v>8491.14</v>
      </c>
      <c r="AH84" s="9">
        <f t="shared" si="148"/>
        <v>8491.14</v>
      </c>
      <c r="AI84" s="45">
        <f t="shared" si="137"/>
        <v>8491.14</v>
      </c>
      <c r="AJ84" s="9">
        <f t="shared" si="138"/>
        <v>8491.14</v>
      </c>
    </row>
    <row r="85" spans="1:36" ht="48" x14ac:dyDescent="0.2">
      <c r="A85" s="30" t="s">
        <v>207</v>
      </c>
      <c r="B85" s="78" t="s">
        <v>267</v>
      </c>
      <c r="C85" s="6">
        <v>5200813</v>
      </c>
      <c r="D85" s="134" t="s">
        <v>279</v>
      </c>
      <c r="E85" s="82" t="s">
        <v>208</v>
      </c>
      <c r="F85" s="9">
        <v>50000</v>
      </c>
      <c r="G85" s="9">
        <v>50000</v>
      </c>
      <c r="H85" s="9">
        <v>0</v>
      </c>
      <c r="I85" s="9"/>
      <c r="J85" s="9">
        <f t="shared" si="139"/>
        <v>0</v>
      </c>
      <c r="K85" s="9">
        <f t="shared" si="140"/>
        <v>50000</v>
      </c>
      <c r="L85" s="9">
        <f t="shared" si="141"/>
        <v>50000</v>
      </c>
      <c r="M85" s="9">
        <v>50000</v>
      </c>
      <c r="N85" s="9">
        <f t="shared" si="142"/>
        <v>50000</v>
      </c>
      <c r="O85" s="9">
        <f t="shared" si="143"/>
        <v>0</v>
      </c>
      <c r="P85" s="45">
        <f t="shared" si="143"/>
        <v>0</v>
      </c>
      <c r="Q85" s="9">
        <v>0</v>
      </c>
      <c r="R85" s="9">
        <f t="shared" si="144"/>
        <v>0</v>
      </c>
      <c r="S85" s="9">
        <f>Q85-M85</f>
        <v>-50000</v>
      </c>
      <c r="T85" s="9">
        <f t="shared" si="145"/>
        <v>-50000</v>
      </c>
      <c r="U85" s="9">
        <v>0</v>
      </c>
      <c r="V85" s="9">
        <f t="shared" si="146"/>
        <v>0</v>
      </c>
      <c r="W85" s="9">
        <f t="shared" si="147"/>
        <v>0</v>
      </c>
      <c r="X85" s="9">
        <f t="shared" si="147"/>
        <v>0</v>
      </c>
      <c r="Y85" s="9">
        <v>0</v>
      </c>
      <c r="Z85" s="9">
        <f t="shared" si="133"/>
        <v>0</v>
      </c>
      <c r="AA85" s="9">
        <f t="shared" si="134"/>
        <v>0</v>
      </c>
      <c r="AB85" s="45">
        <f t="shared" si="134"/>
        <v>0</v>
      </c>
      <c r="AC85" s="9">
        <v>0</v>
      </c>
      <c r="AD85" s="9">
        <f t="shared" si="135"/>
        <v>0</v>
      </c>
      <c r="AE85" s="45">
        <f t="shared" si="136"/>
        <v>0</v>
      </c>
      <c r="AF85" s="9">
        <f t="shared" si="136"/>
        <v>0</v>
      </c>
      <c r="AG85" s="9">
        <v>0</v>
      </c>
      <c r="AH85" s="9">
        <f t="shared" si="148"/>
        <v>0</v>
      </c>
      <c r="AI85" s="45">
        <f t="shared" si="137"/>
        <v>0</v>
      </c>
      <c r="AJ85" s="9">
        <f t="shared" si="138"/>
        <v>0</v>
      </c>
    </row>
    <row r="86" spans="1:36" ht="36" x14ac:dyDescent="0.2">
      <c r="A86" s="30" t="s">
        <v>209</v>
      </c>
      <c r="B86" s="78" t="s">
        <v>210</v>
      </c>
      <c r="C86" s="7">
        <v>5190248</v>
      </c>
      <c r="D86" s="134" t="s">
        <v>261</v>
      </c>
      <c r="E86" s="82" t="s">
        <v>211</v>
      </c>
      <c r="F86" s="9">
        <v>13000</v>
      </c>
      <c r="G86" s="9">
        <f t="shared" si="130"/>
        <v>13000</v>
      </c>
      <c r="H86" s="9">
        <v>0</v>
      </c>
      <c r="I86" s="9"/>
      <c r="J86" s="9">
        <f t="shared" si="139"/>
        <v>0</v>
      </c>
      <c r="K86" s="9">
        <f t="shared" si="140"/>
        <v>13000</v>
      </c>
      <c r="L86" s="9">
        <f t="shared" si="141"/>
        <v>13000</v>
      </c>
      <c r="M86" s="9">
        <v>8700</v>
      </c>
      <c r="N86" s="9">
        <f t="shared" si="142"/>
        <v>8700</v>
      </c>
      <c r="O86" s="9">
        <f t="shared" si="143"/>
        <v>-4300</v>
      </c>
      <c r="P86" s="45">
        <f t="shared" si="143"/>
        <v>-4300</v>
      </c>
      <c r="Q86" s="9">
        <v>8700</v>
      </c>
      <c r="R86" s="9">
        <f t="shared" si="144"/>
        <v>8700</v>
      </c>
      <c r="S86" s="9">
        <f t="shared" si="145"/>
        <v>0</v>
      </c>
      <c r="T86" s="9">
        <f t="shared" si="145"/>
        <v>0</v>
      </c>
      <c r="U86" s="9">
        <v>8700</v>
      </c>
      <c r="V86" s="9">
        <f t="shared" si="146"/>
        <v>8700</v>
      </c>
      <c r="W86" s="9">
        <f t="shared" si="147"/>
        <v>0</v>
      </c>
      <c r="X86" s="9">
        <f t="shared" si="147"/>
        <v>0</v>
      </c>
      <c r="Y86" s="9">
        <v>8700</v>
      </c>
      <c r="Z86" s="9">
        <f t="shared" si="133"/>
        <v>8700</v>
      </c>
      <c r="AA86" s="9">
        <f t="shared" si="134"/>
        <v>0</v>
      </c>
      <c r="AB86" s="45">
        <f t="shared" si="134"/>
        <v>0</v>
      </c>
      <c r="AC86" s="9">
        <v>8700</v>
      </c>
      <c r="AD86" s="9">
        <f t="shared" si="135"/>
        <v>8700</v>
      </c>
      <c r="AE86" s="45">
        <f t="shared" si="136"/>
        <v>0</v>
      </c>
      <c r="AF86" s="9">
        <f t="shared" si="136"/>
        <v>0</v>
      </c>
      <c r="AG86" s="9">
        <v>8700</v>
      </c>
      <c r="AH86" s="9">
        <f t="shared" si="148"/>
        <v>8700</v>
      </c>
      <c r="AI86" s="45">
        <f t="shared" si="137"/>
        <v>0</v>
      </c>
      <c r="AJ86" s="9">
        <f t="shared" si="138"/>
        <v>0</v>
      </c>
    </row>
    <row r="87" spans="1:36" ht="24" x14ac:dyDescent="0.2">
      <c r="A87" s="30" t="s">
        <v>212</v>
      </c>
      <c r="B87" s="78" t="s">
        <v>213</v>
      </c>
      <c r="C87" s="7">
        <v>5190344</v>
      </c>
      <c r="D87" s="134" t="s">
        <v>261</v>
      </c>
      <c r="E87" s="82" t="s">
        <v>214</v>
      </c>
      <c r="F87" s="9">
        <v>7000</v>
      </c>
      <c r="G87" s="9">
        <f t="shared" si="130"/>
        <v>7000</v>
      </c>
      <c r="H87" s="9">
        <v>0</v>
      </c>
      <c r="I87" s="9"/>
      <c r="J87" s="9">
        <f t="shared" si="139"/>
        <v>0</v>
      </c>
      <c r="K87" s="9">
        <f t="shared" si="140"/>
        <v>7000</v>
      </c>
      <c r="L87" s="9">
        <f t="shared" si="141"/>
        <v>7000</v>
      </c>
      <c r="M87" s="9">
        <v>800</v>
      </c>
      <c r="N87" s="9">
        <f t="shared" si="142"/>
        <v>800</v>
      </c>
      <c r="O87" s="9">
        <f t="shared" si="143"/>
        <v>-6200</v>
      </c>
      <c r="P87" s="45">
        <f t="shared" si="143"/>
        <v>-6200</v>
      </c>
      <c r="Q87" s="9">
        <v>800</v>
      </c>
      <c r="R87" s="9">
        <f t="shared" si="144"/>
        <v>800</v>
      </c>
      <c r="S87" s="9">
        <f t="shared" si="145"/>
        <v>0</v>
      </c>
      <c r="T87" s="9">
        <f t="shared" si="145"/>
        <v>0</v>
      </c>
      <c r="U87" s="9">
        <v>3000</v>
      </c>
      <c r="V87" s="9">
        <f t="shared" si="146"/>
        <v>3000</v>
      </c>
      <c r="W87" s="9">
        <f t="shared" si="147"/>
        <v>2200</v>
      </c>
      <c r="X87" s="9">
        <f t="shared" si="147"/>
        <v>2200</v>
      </c>
      <c r="Y87" s="9">
        <v>3000</v>
      </c>
      <c r="Z87" s="9">
        <f t="shared" si="133"/>
        <v>3000</v>
      </c>
      <c r="AA87" s="9">
        <f t="shared" si="134"/>
        <v>0</v>
      </c>
      <c r="AB87" s="45">
        <f t="shared" si="134"/>
        <v>0</v>
      </c>
      <c r="AC87" s="9">
        <v>3000</v>
      </c>
      <c r="AD87" s="9">
        <f t="shared" si="135"/>
        <v>3000</v>
      </c>
      <c r="AE87" s="45">
        <f t="shared" si="136"/>
        <v>0</v>
      </c>
      <c r="AF87" s="9">
        <f t="shared" si="136"/>
        <v>0</v>
      </c>
      <c r="AG87" s="9">
        <v>3000</v>
      </c>
      <c r="AH87" s="9">
        <f t="shared" si="148"/>
        <v>3000</v>
      </c>
      <c r="AI87" s="45">
        <f t="shared" si="137"/>
        <v>0</v>
      </c>
      <c r="AJ87" s="9">
        <f t="shared" si="138"/>
        <v>0</v>
      </c>
    </row>
    <row r="88" spans="1:36" ht="48" x14ac:dyDescent="0.2">
      <c r="A88" s="30" t="s">
        <v>215</v>
      </c>
      <c r="B88" s="228" t="s">
        <v>263</v>
      </c>
      <c r="C88" s="6">
        <v>5190229</v>
      </c>
      <c r="D88" s="134" t="s">
        <v>279</v>
      </c>
      <c r="E88" s="82" t="s">
        <v>216</v>
      </c>
      <c r="F88" s="9">
        <v>43083</v>
      </c>
      <c r="G88" s="9">
        <f t="shared" si="130"/>
        <v>43083</v>
      </c>
      <c r="H88" s="9">
        <v>0</v>
      </c>
      <c r="I88" s="9"/>
      <c r="J88" s="9">
        <f t="shared" si="139"/>
        <v>0</v>
      </c>
      <c r="K88" s="9">
        <f t="shared" si="140"/>
        <v>43083</v>
      </c>
      <c r="L88" s="9">
        <f t="shared" si="141"/>
        <v>43083</v>
      </c>
      <c r="M88" s="9">
        <v>43083</v>
      </c>
      <c r="N88" s="9">
        <f t="shared" si="142"/>
        <v>43083</v>
      </c>
      <c r="O88" s="9">
        <f t="shared" si="143"/>
        <v>0</v>
      </c>
      <c r="P88" s="45">
        <f t="shared" si="143"/>
        <v>0</v>
      </c>
      <c r="Q88" s="9">
        <v>0</v>
      </c>
      <c r="R88" s="9">
        <f t="shared" si="144"/>
        <v>0</v>
      </c>
      <c r="S88" s="9">
        <f t="shared" si="145"/>
        <v>-43083</v>
      </c>
      <c r="T88" s="9">
        <f t="shared" si="145"/>
        <v>-43083</v>
      </c>
      <c r="U88" s="9">
        <v>0</v>
      </c>
      <c r="V88" s="9">
        <f t="shared" si="146"/>
        <v>0</v>
      </c>
      <c r="W88" s="9">
        <f t="shared" si="147"/>
        <v>0</v>
      </c>
      <c r="X88" s="9">
        <f t="shared" si="147"/>
        <v>0</v>
      </c>
      <c r="Y88" s="9">
        <v>0</v>
      </c>
      <c r="Z88" s="9">
        <f t="shared" si="133"/>
        <v>0</v>
      </c>
      <c r="AA88" s="9">
        <f t="shared" si="134"/>
        <v>0</v>
      </c>
      <c r="AB88" s="45">
        <f t="shared" si="134"/>
        <v>0</v>
      </c>
      <c r="AC88" s="9">
        <v>0</v>
      </c>
      <c r="AD88" s="9">
        <f t="shared" si="135"/>
        <v>0</v>
      </c>
      <c r="AE88" s="45">
        <f t="shared" si="136"/>
        <v>0</v>
      </c>
      <c r="AF88" s="9">
        <f t="shared" si="136"/>
        <v>0</v>
      </c>
      <c r="AG88" s="9">
        <v>38741.800000000003</v>
      </c>
      <c r="AH88" s="9">
        <f t="shared" si="148"/>
        <v>38741.800000000003</v>
      </c>
      <c r="AI88" s="45">
        <f t="shared" si="137"/>
        <v>38741.800000000003</v>
      </c>
      <c r="AJ88" s="9">
        <f t="shared" si="138"/>
        <v>38741.800000000003</v>
      </c>
    </row>
    <row r="89" spans="1:36" ht="36" x14ac:dyDescent="0.2">
      <c r="A89" s="30" t="s">
        <v>217</v>
      </c>
      <c r="B89" s="228" t="s">
        <v>264</v>
      </c>
      <c r="C89" s="6">
        <v>5190217</v>
      </c>
      <c r="D89" s="134" t="s">
        <v>279</v>
      </c>
      <c r="E89" s="82" t="s">
        <v>218</v>
      </c>
      <c r="F89" s="9">
        <v>101620</v>
      </c>
      <c r="G89" s="9">
        <f t="shared" si="130"/>
        <v>101620</v>
      </c>
      <c r="H89" s="9">
        <v>0</v>
      </c>
      <c r="I89" s="9"/>
      <c r="J89" s="9">
        <f t="shared" si="139"/>
        <v>0</v>
      </c>
      <c r="K89" s="9">
        <f t="shared" si="140"/>
        <v>101620</v>
      </c>
      <c r="L89" s="9">
        <f t="shared" si="141"/>
        <v>101620</v>
      </c>
      <c r="M89" s="9">
        <v>101620</v>
      </c>
      <c r="N89" s="9">
        <f t="shared" si="142"/>
        <v>101620</v>
      </c>
      <c r="O89" s="9">
        <f t="shared" si="143"/>
        <v>0</v>
      </c>
      <c r="P89" s="45">
        <f t="shared" si="143"/>
        <v>0</v>
      </c>
      <c r="Q89" s="9">
        <v>0</v>
      </c>
      <c r="R89" s="9">
        <f t="shared" si="144"/>
        <v>0</v>
      </c>
      <c r="S89" s="9">
        <f t="shared" si="145"/>
        <v>-101620</v>
      </c>
      <c r="T89" s="9">
        <f t="shared" si="145"/>
        <v>-101620</v>
      </c>
      <c r="U89" s="9">
        <v>0</v>
      </c>
      <c r="V89" s="9">
        <f t="shared" si="146"/>
        <v>0</v>
      </c>
      <c r="W89" s="9">
        <f t="shared" si="147"/>
        <v>0</v>
      </c>
      <c r="X89" s="9">
        <f t="shared" si="147"/>
        <v>0</v>
      </c>
      <c r="Y89" s="9">
        <v>0</v>
      </c>
      <c r="Z89" s="9">
        <f t="shared" si="133"/>
        <v>0</v>
      </c>
      <c r="AA89" s="9">
        <f t="shared" si="134"/>
        <v>0</v>
      </c>
      <c r="AB89" s="45">
        <f t="shared" si="134"/>
        <v>0</v>
      </c>
      <c r="AC89" s="9">
        <v>0</v>
      </c>
      <c r="AD89" s="9">
        <f t="shared" si="135"/>
        <v>0</v>
      </c>
      <c r="AE89" s="45">
        <f t="shared" si="136"/>
        <v>0</v>
      </c>
      <c r="AF89" s="9">
        <f t="shared" si="136"/>
        <v>0</v>
      </c>
      <c r="AG89" s="9">
        <v>53312.94</v>
      </c>
      <c r="AH89" s="9">
        <f t="shared" si="148"/>
        <v>53312.94</v>
      </c>
      <c r="AI89" s="45">
        <f t="shared" si="137"/>
        <v>53312.94</v>
      </c>
      <c r="AJ89" s="9">
        <f t="shared" si="138"/>
        <v>53312.94</v>
      </c>
    </row>
    <row r="90" spans="1:36" s="80" customFormat="1" ht="24" x14ac:dyDescent="0.2">
      <c r="A90" s="116" t="s">
        <v>219</v>
      </c>
      <c r="B90" s="116" t="s">
        <v>204</v>
      </c>
      <c r="C90" s="185">
        <v>5200223</v>
      </c>
      <c r="D90" s="116"/>
      <c r="E90" s="116" t="s">
        <v>220</v>
      </c>
      <c r="F90" s="116">
        <v>34983</v>
      </c>
      <c r="G90" s="116">
        <f t="shared" si="130"/>
        <v>34983</v>
      </c>
      <c r="H90" s="116">
        <v>0</v>
      </c>
      <c r="I90" s="116"/>
      <c r="J90" s="116">
        <f t="shared" si="139"/>
        <v>0</v>
      </c>
      <c r="K90" s="116">
        <f t="shared" si="140"/>
        <v>34983</v>
      </c>
      <c r="L90" s="116">
        <f t="shared" si="141"/>
        <v>34983</v>
      </c>
      <c r="M90" s="116">
        <v>34983</v>
      </c>
      <c r="N90" s="116">
        <f t="shared" si="142"/>
        <v>34983</v>
      </c>
      <c r="O90" s="116">
        <f t="shared" si="143"/>
        <v>0</v>
      </c>
      <c r="P90" s="116">
        <f t="shared" si="143"/>
        <v>0</v>
      </c>
      <c r="Q90" s="116">
        <v>0</v>
      </c>
      <c r="R90" s="116">
        <f t="shared" si="144"/>
        <v>0</v>
      </c>
      <c r="S90" s="116">
        <f t="shared" si="145"/>
        <v>-34983</v>
      </c>
      <c r="T90" s="116">
        <f t="shared" si="145"/>
        <v>-34983</v>
      </c>
      <c r="U90" s="116">
        <v>0</v>
      </c>
      <c r="V90" s="116">
        <f>H90+U90</f>
        <v>0</v>
      </c>
      <c r="W90" s="116">
        <f t="shared" si="147"/>
        <v>0</v>
      </c>
      <c r="X90" s="116">
        <f t="shared" si="147"/>
        <v>0</v>
      </c>
      <c r="Y90" s="116">
        <v>0</v>
      </c>
      <c r="Z90" s="116">
        <f t="shared" si="133"/>
        <v>0</v>
      </c>
      <c r="AA90" s="116">
        <f t="shared" si="134"/>
        <v>0</v>
      </c>
      <c r="AB90" s="149">
        <f t="shared" si="134"/>
        <v>0</v>
      </c>
      <c r="AC90" s="116">
        <v>0</v>
      </c>
      <c r="AD90" s="116">
        <f t="shared" si="135"/>
        <v>0</v>
      </c>
      <c r="AE90" s="116">
        <f t="shared" si="136"/>
        <v>0</v>
      </c>
      <c r="AF90" s="116">
        <f t="shared" si="136"/>
        <v>0</v>
      </c>
      <c r="AG90" s="116">
        <v>0</v>
      </c>
      <c r="AH90" s="116">
        <f t="shared" si="148"/>
        <v>0</v>
      </c>
      <c r="AI90" s="116">
        <f t="shared" si="137"/>
        <v>0</v>
      </c>
      <c r="AJ90" s="116">
        <f t="shared" si="138"/>
        <v>0</v>
      </c>
    </row>
    <row r="91" spans="1:36" ht="48" x14ac:dyDescent="0.2">
      <c r="A91" s="30" t="s">
        <v>221</v>
      </c>
      <c r="B91" s="7" t="s">
        <v>265</v>
      </c>
      <c r="C91" s="6">
        <v>5190356</v>
      </c>
      <c r="D91" s="134" t="s">
        <v>279</v>
      </c>
      <c r="E91" s="82" t="s">
        <v>222</v>
      </c>
      <c r="F91" s="9">
        <v>45977.06</v>
      </c>
      <c r="G91" s="9">
        <f t="shared" si="130"/>
        <v>45977.06</v>
      </c>
      <c r="H91" s="9">
        <v>0</v>
      </c>
      <c r="I91" s="9"/>
      <c r="J91" s="9">
        <f t="shared" si="139"/>
        <v>0</v>
      </c>
      <c r="K91" s="9">
        <f t="shared" si="140"/>
        <v>45977.06</v>
      </c>
      <c r="L91" s="9">
        <f t="shared" si="141"/>
        <v>45977.06</v>
      </c>
      <c r="M91" s="9">
        <v>45977.06</v>
      </c>
      <c r="N91" s="9">
        <f t="shared" si="142"/>
        <v>45977.06</v>
      </c>
      <c r="O91" s="9">
        <f t="shared" si="143"/>
        <v>0</v>
      </c>
      <c r="P91" s="45">
        <f t="shared" si="143"/>
        <v>0</v>
      </c>
      <c r="Q91" s="9">
        <v>45977.06</v>
      </c>
      <c r="R91" s="9">
        <f t="shared" si="144"/>
        <v>45977.06</v>
      </c>
      <c r="S91" s="9">
        <f t="shared" si="145"/>
        <v>0</v>
      </c>
      <c r="T91" s="9">
        <f t="shared" si="145"/>
        <v>0</v>
      </c>
      <c r="U91" s="9">
        <v>45977.06</v>
      </c>
      <c r="V91" s="9">
        <f>H91+U91</f>
        <v>45977.06</v>
      </c>
      <c r="W91" s="9">
        <f t="shared" si="147"/>
        <v>0</v>
      </c>
      <c r="X91" s="9">
        <f t="shared" si="147"/>
        <v>0</v>
      </c>
      <c r="Y91" s="9">
        <v>45977.06</v>
      </c>
      <c r="Z91" s="9">
        <f t="shared" si="133"/>
        <v>45977.06</v>
      </c>
      <c r="AA91" s="9">
        <f t="shared" si="134"/>
        <v>0</v>
      </c>
      <c r="AB91" s="45">
        <f t="shared" si="134"/>
        <v>0</v>
      </c>
      <c r="AC91" s="9">
        <v>45977.06</v>
      </c>
      <c r="AD91" s="9">
        <f t="shared" si="135"/>
        <v>45977.06</v>
      </c>
      <c r="AE91" s="45">
        <f t="shared" si="136"/>
        <v>0</v>
      </c>
      <c r="AF91" s="9">
        <f t="shared" si="136"/>
        <v>0</v>
      </c>
      <c r="AG91" s="9">
        <v>45977.06</v>
      </c>
      <c r="AH91" s="9">
        <f t="shared" si="148"/>
        <v>45977.06</v>
      </c>
      <c r="AI91" s="45">
        <f t="shared" si="137"/>
        <v>0</v>
      </c>
      <c r="AJ91" s="9">
        <f t="shared" si="138"/>
        <v>0</v>
      </c>
    </row>
    <row r="92" spans="1:36" ht="24" x14ac:dyDescent="0.2">
      <c r="A92" s="31" t="s">
        <v>223</v>
      </c>
      <c r="B92" s="78" t="s">
        <v>266</v>
      </c>
      <c r="C92" s="7">
        <v>5190211</v>
      </c>
      <c r="D92" s="134" t="s">
        <v>279</v>
      </c>
      <c r="E92" s="82" t="s">
        <v>224</v>
      </c>
      <c r="F92" s="9">
        <v>133376</v>
      </c>
      <c r="G92" s="9">
        <f t="shared" si="130"/>
        <v>133376</v>
      </c>
      <c r="H92" s="9">
        <v>0</v>
      </c>
      <c r="I92" s="9"/>
      <c r="J92" s="9">
        <f t="shared" si="139"/>
        <v>0</v>
      </c>
      <c r="K92" s="9">
        <f t="shared" si="140"/>
        <v>133376</v>
      </c>
      <c r="L92" s="9">
        <f t="shared" si="141"/>
        <v>133376</v>
      </c>
      <c r="M92" s="9">
        <v>133376</v>
      </c>
      <c r="N92" s="9">
        <f t="shared" si="142"/>
        <v>133376</v>
      </c>
      <c r="O92" s="9">
        <f t="shared" si="143"/>
        <v>0</v>
      </c>
      <c r="P92" s="45">
        <f t="shared" si="143"/>
        <v>0</v>
      </c>
      <c r="Q92" s="9">
        <v>133376</v>
      </c>
      <c r="R92" s="9">
        <f t="shared" si="144"/>
        <v>133376</v>
      </c>
      <c r="S92" s="9">
        <f t="shared" si="145"/>
        <v>0</v>
      </c>
      <c r="T92" s="9">
        <f t="shared" si="145"/>
        <v>0</v>
      </c>
      <c r="U92" s="9">
        <v>133376</v>
      </c>
      <c r="V92" s="9">
        <f t="shared" ref="V92:V100" si="149">H92+U92</f>
        <v>133376</v>
      </c>
      <c r="W92" s="9">
        <f t="shared" si="147"/>
        <v>0</v>
      </c>
      <c r="X92" s="9">
        <f t="shared" si="147"/>
        <v>0</v>
      </c>
      <c r="Y92" s="9">
        <v>133376</v>
      </c>
      <c r="Z92" s="9">
        <f t="shared" si="133"/>
        <v>133376</v>
      </c>
      <c r="AA92" s="9">
        <f t="shared" si="134"/>
        <v>0</v>
      </c>
      <c r="AB92" s="45">
        <f t="shared" si="134"/>
        <v>0</v>
      </c>
      <c r="AC92" s="9">
        <v>133376</v>
      </c>
      <c r="AD92" s="9">
        <f t="shared" si="135"/>
        <v>133376</v>
      </c>
      <c r="AE92" s="45">
        <f t="shared" si="136"/>
        <v>0</v>
      </c>
      <c r="AF92" s="9">
        <f t="shared" si="136"/>
        <v>0</v>
      </c>
      <c r="AG92" s="9">
        <v>133376</v>
      </c>
      <c r="AH92" s="9">
        <f t="shared" si="148"/>
        <v>133376</v>
      </c>
      <c r="AI92" s="45">
        <f t="shared" si="137"/>
        <v>0</v>
      </c>
      <c r="AJ92" s="9">
        <f t="shared" si="138"/>
        <v>0</v>
      </c>
    </row>
    <row r="93" spans="1:36" ht="60" x14ac:dyDescent="0.2">
      <c r="A93" s="30" t="s">
        <v>225</v>
      </c>
      <c r="B93" s="78" t="s">
        <v>256</v>
      </c>
      <c r="C93" s="7">
        <v>5198130</v>
      </c>
      <c r="D93" s="134" t="s">
        <v>261</v>
      </c>
      <c r="E93" s="82" t="s">
        <v>226</v>
      </c>
      <c r="F93" s="9">
        <v>22000</v>
      </c>
      <c r="G93" s="9">
        <v>22000</v>
      </c>
      <c r="H93" s="9">
        <v>0</v>
      </c>
      <c r="I93" s="9"/>
      <c r="J93" s="9">
        <f t="shared" si="139"/>
        <v>0</v>
      </c>
      <c r="K93" s="9">
        <f t="shared" si="140"/>
        <v>22000</v>
      </c>
      <c r="L93" s="9">
        <f t="shared" si="141"/>
        <v>22000</v>
      </c>
      <c r="M93" s="9">
        <v>0</v>
      </c>
      <c r="N93" s="9">
        <f t="shared" si="142"/>
        <v>0</v>
      </c>
      <c r="O93" s="9">
        <f t="shared" si="143"/>
        <v>-22000</v>
      </c>
      <c r="P93" s="45">
        <f t="shared" si="143"/>
        <v>-22000</v>
      </c>
      <c r="Q93" s="9">
        <v>0</v>
      </c>
      <c r="R93" s="9">
        <f t="shared" si="144"/>
        <v>0</v>
      </c>
      <c r="S93" s="9">
        <f t="shared" si="145"/>
        <v>0</v>
      </c>
      <c r="T93" s="9">
        <f t="shared" si="145"/>
        <v>0</v>
      </c>
      <c r="U93" s="9">
        <v>0</v>
      </c>
      <c r="V93" s="9">
        <f t="shared" si="149"/>
        <v>0</v>
      </c>
      <c r="W93" s="9">
        <f t="shared" si="147"/>
        <v>0</v>
      </c>
      <c r="X93" s="9">
        <f t="shared" si="147"/>
        <v>0</v>
      </c>
      <c r="Y93" s="9">
        <v>0</v>
      </c>
      <c r="Z93" s="9">
        <f t="shared" si="133"/>
        <v>0</v>
      </c>
      <c r="AA93" s="9">
        <f t="shared" si="134"/>
        <v>0</v>
      </c>
      <c r="AB93" s="45">
        <f t="shared" si="134"/>
        <v>0</v>
      </c>
      <c r="AC93" s="9">
        <v>0</v>
      </c>
      <c r="AD93" s="9">
        <f t="shared" si="135"/>
        <v>0</v>
      </c>
      <c r="AE93" s="45">
        <f t="shared" si="136"/>
        <v>0</v>
      </c>
      <c r="AF93" s="9">
        <f t="shared" si="136"/>
        <v>0</v>
      </c>
      <c r="AG93" s="9">
        <v>0</v>
      </c>
      <c r="AH93" s="9">
        <f t="shared" si="148"/>
        <v>0</v>
      </c>
      <c r="AI93" s="45">
        <f t="shared" si="137"/>
        <v>0</v>
      </c>
      <c r="AJ93" s="9">
        <f t="shared" si="138"/>
        <v>0</v>
      </c>
    </row>
    <row r="94" spans="1:36" ht="24" x14ac:dyDescent="0.2">
      <c r="A94" s="30" t="s">
        <v>227</v>
      </c>
      <c r="B94" s="78" t="s">
        <v>257</v>
      </c>
      <c r="C94" s="6">
        <v>5198127</v>
      </c>
      <c r="D94" s="135" t="s">
        <v>261</v>
      </c>
      <c r="E94" s="82" t="s">
        <v>228</v>
      </c>
      <c r="F94" s="9">
        <v>32000</v>
      </c>
      <c r="G94" s="9">
        <v>32000</v>
      </c>
      <c r="H94" s="9">
        <v>0</v>
      </c>
      <c r="I94" s="9"/>
      <c r="J94" s="9">
        <f t="shared" si="139"/>
        <v>0</v>
      </c>
      <c r="K94" s="9">
        <f t="shared" si="140"/>
        <v>32000</v>
      </c>
      <c r="L94" s="9">
        <f t="shared" si="141"/>
        <v>32000</v>
      </c>
      <c r="M94" s="9">
        <v>0</v>
      </c>
      <c r="N94" s="9">
        <f t="shared" si="142"/>
        <v>0</v>
      </c>
      <c r="O94" s="9">
        <f t="shared" si="143"/>
        <v>-32000</v>
      </c>
      <c r="P94" s="45">
        <f t="shared" si="143"/>
        <v>-32000</v>
      </c>
      <c r="Q94" s="9">
        <v>0</v>
      </c>
      <c r="R94" s="9">
        <f t="shared" si="144"/>
        <v>0</v>
      </c>
      <c r="S94" s="9">
        <f t="shared" si="145"/>
        <v>0</v>
      </c>
      <c r="T94" s="9">
        <f t="shared" si="145"/>
        <v>0</v>
      </c>
      <c r="U94" s="9">
        <v>0</v>
      </c>
      <c r="V94" s="9">
        <f t="shared" si="149"/>
        <v>0</v>
      </c>
      <c r="W94" s="9">
        <f t="shared" si="147"/>
        <v>0</v>
      </c>
      <c r="X94" s="9">
        <f t="shared" si="147"/>
        <v>0</v>
      </c>
      <c r="Y94" s="9">
        <v>0</v>
      </c>
      <c r="Z94" s="9">
        <f t="shared" si="133"/>
        <v>0</v>
      </c>
      <c r="AA94" s="9">
        <f t="shared" si="134"/>
        <v>0</v>
      </c>
      <c r="AB94" s="45">
        <f t="shared" si="134"/>
        <v>0</v>
      </c>
      <c r="AC94" s="9">
        <v>0</v>
      </c>
      <c r="AD94" s="9">
        <f t="shared" si="135"/>
        <v>0</v>
      </c>
      <c r="AE94" s="45">
        <f t="shared" si="136"/>
        <v>0</v>
      </c>
      <c r="AF94" s="9">
        <f t="shared" si="136"/>
        <v>0</v>
      </c>
      <c r="AG94" s="9">
        <v>0</v>
      </c>
      <c r="AH94" s="9">
        <f t="shared" si="148"/>
        <v>0</v>
      </c>
      <c r="AI94" s="45">
        <f t="shared" si="137"/>
        <v>0</v>
      </c>
      <c r="AJ94" s="9">
        <f t="shared" si="138"/>
        <v>0</v>
      </c>
    </row>
    <row r="95" spans="1:36" ht="36" x14ac:dyDescent="0.2">
      <c r="A95" s="31" t="s">
        <v>229</v>
      </c>
      <c r="B95" s="31" t="s">
        <v>291</v>
      </c>
      <c r="C95" s="7">
        <v>5200008</v>
      </c>
      <c r="D95" s="134"/>
      <c r="E95" s="121" t="s">
        <v>230</v>
      </c>
      <c r="F95" s="9">
        <v>15000</v>
      </c>
      <c r="G95" s="9">
        <v>15000</v>
      </c>
      <c r="H95" s="9">
        <v>0</v>
      </c>
      <c r="I95" s="9"/>
      <c r="J95" s="9">
        <f t="shared" si="139"/>
        <v>0</v>
      </c>
      <c r="K95" s="9">
        <f t="shared" si="140"/>
        <v>15000</v>
      </c>
      <c r="L95" s="9">
        <f t="shared" si="141"/>
        <v>15000</v>
      </c>
      <c r="M95" s="9">
        <v>15000</v>
      </c>
      <c r="N95" s="9">
        <f t="shared" si="142"/>
        <v>15000</v>
      </c>
      <c r="O95" s="9">
        <f t="shared" si="143"/>
        <v>0</v>
      </c>
      <c r="P95" s="45">
        <f t="shared" si="143"/>
        <v>0</v>
      </c>
      <c r="Q95" s="9">
        <v>15000</v>
      </c>
      <c r="R95" s="9">
        <f t="shared" si="144"/>
        <v>15000</v>
      </c>
      <c r="S95" s="9">
        <f t="shared" si="145"/>
        <v>0</v>
      </c>
      <c r="T95" s="9">
        <f t="shared" si="145"/>
        <v>0</v>
      </c>
      <c r="U95" s="9">
        <v>15000</v>
      </c>
      <c r="V95" s="9">
        <f t="shared" si="149"/>
        <v>15000</v>
      </c>
      <c r="W95" s="9">
        <f t="shared" si="147"/>
        <v>0</v>
      </c>
      <c r="X95" s="9">
        <f t="shared" si="147"/>
        <v>0</v>
      </c>
      <c r="Y95" s="9">
        <v>0</v>
      </c>
      <c r="Z95" s="9">
        <f t="shared" si="133"/>
        <v>0</v>
      </c>
      <c r="AA95" s="9">
        <f>Y95-U95</f>
        <v>-15000</v>
      </c>
      <c r="AB95" s="45">
        <f t="shared" si="134"/>
        <v>-15000</v>
      </c>
      <c r="AC95" s="9">
        <v>0</v>
      </c>
      <c r="AD95" s="9">
        <f t="shared" si="135"/>
        <v>0</v>
      </c>
      <c r="AE95" s="45">
        <f t="shared" si="136"/>
        <v>0</v>
      </c>
      <c r="AF95" s="9">
        <f t="shared" si="136"/>
        <v>0</v>
      </c>
      <c r="AG95" s="9">
        <v>0</v>
      </c>
      <c r="AH95" s="9">
        <f t="shared" si="148"/>
        <v>0</v>
      </c>
      <c r="AI95" s="45">
        <f t="shared" si="137"/>
        <v>0</v>
      </c>
      <c r="AJ95" s="9">
        <f t="shared" si="138"/>
        <v>0</v>
      </c>
    </row>
    <row r="96" spans="1:36" ht="24" x14ac:dyDescent="0.2">
      <c r="A96" s="31" t="s">
        <v>231</v>
      </c>
      <c r="B96" s="78" t="s">
        <v>258</v>
      </c>
      <c r="C96" s="7">
        <v>5189952</v>
      </c>
      <c r="D96" s="134" t="s">
        <v>261</v>
      </c>
      <c r="E96" s="121" t="s">
        <v>232</v>
      </c>
      <c r="F96" s="9">
        <v>110000</v>
      </c>
      <c r="G96" s="9">
        <f t="shared" si="130"/>
        <v>110000</v>
      </c>
      <c r="H96" s="9">
        <v>0</v>
      </c>
      <c r="I96" s="9"/>
      <c r="J96" s="9">
        <f t="shared" si="139"/>
        <v>0</v>
      </c>
      <c r="K96" s="9">
        <f t="shared" si="140"/>
        <v>110000</v>
      </c>
      <c r="L96" s="9">
        <f t="shared" si="141"/>
        <v>110000</v>
      </c>
      <c r="M96" s="9">
        <v>0</v>
      </c>
      <c r="N96" s="9">
        <f t="shared" si="142"/>
        <v>0</v>
      </c>
      <c r="O96" s="9">
        <f t="shared" si="143"/>
        <v>-110000</v>
      </c>
      <c r="P96" s="45">
        <f t="shared" si="143"/>
        <v>-110000</v>
      </c>
      <c r="Q96" s="9">
        <v>0</v>
      </c>
      <c r="R96" s="9">
        <f t="shared" si="144"/>
        <v>0</v>
      </c>
      <c r="S96" s="9">
        <f t="shared" si="145"/>
        <v>0</v>
      </c>
      <c r="T96" s="9">
        <f t="shared" si="145"/>
        <v>0</v>
      </c>
      <c r="U96" s="9">
        <v>0</v>
      </c>
      <c r="V96" s="9">
        <f t="shared" si="149"/>
        <v>0</v>
      </c>
      <c r="W96" s="9">
        <f t="shared" si="147"/>
        <v>0</v>
      </c>
      <c r="X96" s="9">
        <f t="shared" si="147"/>
        <v>0</v>
      </c>
      <c r="Y96" s="9">
        <v>0</v>
      </c>
      <c r="Z96" s="9">
        <f t="shared" si="133"/>
        <v>0</v>
      </c>
      <c r="AA96" s="9">
        <f t="shared" si="134"/>
        <v>0</v>
      </c>
      <c r="AB96" s="45">
        <f t="shared" si="134"/>
        <v>0</v>
      </c>
      <c r="AC96" s="9">
        <v>0</v>
      </c>
      <c r="AD96" s="9">
        <f t="shared" si="135"/>
        <v>0</v>
      </c>
      <c r="AE96" s="45">
        <f t="shared" si="136"/>
        <v>0</v>
      </c>
      <c r="AF96" s="9">
        <f t="shared" si="136"/>
        <v>0</v>
      </c>
      <c r="AG96" s="9">
        <v>0</v>
      </c>
      <c r="AH96" s="9">
        <f t="shared" si="148"/>
        <v>0</v>
      </c>
      <c r="AI96" s="45">
        <f t="shared" si="137"/>
        <v>0</v>
      </c>
      <c r="AJ96" s="9">
        <f t="shared" si="138"/>
        <v>0</v>
      </c>
    </row>
    <row r="97" spans="1:36" ht="67.5" customHeight="1" x14ac:dyDescent="0.2">
      <c r="A97" s="31" t="s">
        <v>282</v>
      </c>
      <c r="B97" s="31" t="s">
        <v>292</v>
      </c>
      <c r="C97" s="7">
        <v>5202039</v>
      </c>
      <c r="D97" s="134"/>
      <c r="E97" s="211" t="s">
        <v>281</v>
      </c>
      <c r="F97" s="9">
        <v>10000</v>
      </c>
      <c r="G97" s="9">
        <v>10000</v>
      </c>
      <c r="H97" s="9">
        <v>0</v>
      </c>
      <c r="I97" s="9">
        <v>0</v>
      </c>
      <c r="J97" s="9">
        <f t="shared" si="139"/>
        <v>0</v>
      </c>
      <c r="K97" s="9">
        <v>0</v>
      </c>
      <c r="L97" s="9">
        <v>0</v>
      </c>
      <c r="M97" s="9">
        <v>0</v>
      </c>
      <c r="N97" s="9">
        <f t="shared" si="142"/>
        <v>0</v>
      </c>
      <c r="O97" s="9">
        <f t="shared" si="143"/>
        <v>0</v>
      </c>
      <c r="P97" s="45">
        <f t="shared" si="143"/>
        <v>0</v>
      </c>
      <c r="Q97" s="9">
        <v>10000</v>
      </c>
      <c r="R97" s="9">
        <f t="shared" si="144"/>
        <v>10000</v>
      </c>
      <c r="S97" s="9">
        <f t="shared" si="145"/>
        <v>10000</v>
      </c>
      <c r="T97" s="9">
        <f t="shared" si="145"/>
        <v>10000</v>
      </c>
      <c r="U97" s="9">
        <v>10000</v>
      </c>
      <c r="V97" s="9">
        <f t="shared" si="149"/>
        <v>10000</v>
      </c>
      <c r="W97" s="9">
        <f t="shared" si="147"/>
        <v>0</v>
      </c>
      <c r="X97" s="9">
        <f t="shared" si="147"/>
        <v>0</v>
      </c>
      <c r="Y97" s="9">
        <v>0</v>
      </c>
      <c r="Z97" s="9">
        <f t="shared" si="133"/>
        <v>0</v>
      </c>
      <c r="AA97" s="9">
        <f t="shared" si="134"/>
        <v>-10000</v>
      </c>
      <c r="AB97" s="45">
        <f t="shared" si="134"/>
        <v>-10000</v>
      </c>
      <c r="AC97" s="9">
        <v>0</v>
      </c>
      <c r="AD97" s="9">
        <f t="shared" si="135"/>
        <v>0</v>
      </c>
      <c r="AE97" s="45">
        <f t="shared" si="136"/>
        <v>0</v>
      </c>
      <c r="AF97" s="9">
        <f t="shared" si="136"/>
        <v>0</v>
      </c>
      <c r="AG97" s="9">
        <v>0</v>
      </c>
      <c r="AH97" s="9">
        <f t="shared" si="148"/>
        <v>0</v>
      </c>
      <c r="AI97" s="45">
        <f t="shared" si="137"/>
        <v>0</v>
      </c>
      <c r="AJ97" s="9">
        <f t="shared" si="138"/>
        <v>0</v>
      </c>
    </row>
    <row r="98" spans="1:36" ht="51.75" customHeight="1" x14ac:dyDescent="0.2">
      <c r="A98" s="31"/>
      <c r="B98" s="31" t="s">
        <v>297</v>
      </c>
      <c r="C98" s="7">
        <v>5203035</v>
      </c>
      <c r="D98" s="134"/>
      <c r="E98" s="211" t="s">
        <v>298</v>
      </c>
      <c r="F98" s="9">
        <v>0</v>
      </c>
      <c r="G98" s="9">
        <v>0</v>
      </c>
      <c r="H98" s="9">
        <v>0</v>
      </c>
      <c r="I98" s="9">
        <v>0</v>
      </c>
      <c r="J98" s="9">
        <v>0</v>
      </c>
      <c r="K98" s="9">
        <v>0</v>
      </c>
      <c r="L98" s="9">
        <v>0</v>
      </c>
      <c r="M98" s="9">
        <v>0</v>
      </c>
      <c r="N98" s="9">
        <f t="shared" si="142"/>
        <v>0</v>
      </c>
      <c r="O98" s="9">
        <f t="shared" si="143"/>
        <v>0</v>
      </c>
      <c r="P98" s="45">
        <f t="shared" si="143"/>
        <v>0</v>
      </c>
      <c r="Q98" s="9">
        <v>0</v>
      </c>
      <c r="R98" s="9">
        <f t="shared" si="144"/>
        <v>0</v>
      </c>
      <c r="S98" s="9">
        <f t="shared" si="145"/>
        <v>0</v>
      </c>
      <c r="T98" s="9">
        <f t="shared" si="145"/>
        <v>0</v>
      </c>
      <c r="U98" s="9">
        <v>0</v>
      </c>
      <c r="V98" s="9">
        <f t="shared" si="149"/>
        <v>0</v>
      </c>
      <c r="W98" s="9">
        <f t="shared" si="147"/>
        <v>0</v>
      </c>
      <c r="X98" s="9">
        <f t="shared" si="147"/>
        <v>0</v>
      </c>
      <c r="Y98" s="9">
        <v>0</v>
      </c>
      <c r="Z98" s="9">
        <f t="shared" si="133"/>
        <v>0</v>
      </c>
      <c r="AA98" s="9">
        <f t="shared" si="134"/>
        <v>0</v>
      </c>
      <c r="AB98" s="45">
        <f t="shared" si="134"/>
        <v>0</v>
      </c>
      <c r="AC98" s="9">
        <v>0</v>
      </c>
      <c r="AD98" s="9">
        <f t="shared" si="135"/>
        <v>0</v>
      </c>
      <c r="AE98" s="45">
        <f t="shared" si="136"/>
        <v>0</v>
      </c>
      <c r="AF98" s="9">
        <f t="shared" si="136"/>
        <v>0</v>
      </c>
      <c r="AG98" s="9">
        <v>0</v>
      </c>
      <c r="AH98" s="9">
        <f t="shared" si="148"/>
        <v>0</v>
      </c>
      <c r="AI98" s="45">
        <f t="shared" si="137"/>
        <v>0</v>
      </c>
      <c r="AJ98" s="9">
        <f t="shared" si="138"/>
        <v>0</v>
      </c>
    </row>
    <row r="99" spans="1:36" ht="38.25" customHeight="1" x14ac:dyDescent="0.2">
      <c r="A99" s="31"/>
      <c r="B99" s="31" t="s">
        <v>299</v>
      </c>
      <c r="C99" s="7">
        <v>5203120</v>
      </c>
      <c r="D99" s="134"/>
      <c r="E99" s="211" t="s">
        <v>300</v>
      </c>
      <c r="F99" s="9">
        <v>0</v>
      </c>
      <c r="G99" s="9">
        <v>0</v>
      </c>
      <c r="H99" s="9">
        <v>0</v>
      </c>
      <c r="I99" s="9">
        <v>0</v>
      </c>
      <c r="J99" s="9">
        <v>0</v>
      </c>
      <c r="K99" s="9">
        <v>0</v>
      </c>
      <c r="L99" s="9">
        <v>0</v>
      </c>
      <c r="M99" s="9">
        <v>0</v>
      </c>
      <c r="N99" s="9">
        <f t="shared" si="142"/>
        <v>0</v>
      </c>
      <c r="O99" s="9">
        <f t="shared" si="143"/>
        <v>0</v>
      </c>
      <c r="P99" s="45">
        <f t="shared" si="143"/>
        <v>0</v>
      </c>
      <c r="Q99" s="9">
        <v>0</v>
      </c>
      <c r="R99" s="9">
        <f t="shared" si="144"/>
        <v>0</v>
      </c>
      <c r="S99" s="9">
        <f t="shared" si="145"/>
        <v>0</v>
      </c>
      <c r="T99" s="9">
        <f t="shared" si="145"/>
        <v>0</v>
      </c>
      <c r="U99" s="9">
        <v>0</v>
      </c>
      <c r="V99" s="9">
        <f t="shared" si="149"/>
        <v>0</v>
      </c>
      <c r="W99" s="9">
        <f t="shared" si="147"/>
        <v>0</v>
      </c>
      <c r="X99" s="9">
        <f t="shared" si="147"/>
        <v>0</v>
      </c>
      <c r="Y99" s="9">
        <v>0</v>
      </c>
      <c r="Z99" s="9">
        <f t="shared" si="133"/>
        <v>0</v>
      </c>
      <c r="AA99" s="9">
        <f t="shared" si="134"/>
        <v>0</v>
      </c>
      <c r="AB99" s="45">
        <f t="shared" si="134"/>
        <v>0</v>
      </c>
      <c r="AC99" s="9">
        <v>0</v>
      </c>
      <c r="AD99" s="9">
        <f t="shared" si="135"/>
        <v>0</v>
      </c>
      <c r="AE99" s="45">
        <f t="shared" si="136"/>
        <v>0</v>
      </c>
      <c r="AF99" s="9">
        <f t="shared" si="136"/>
        <v>0</v>
      </c>
      <c r="AG99" s="9">
        <v>0</v>
      </c>
      <c r="AH99" s="9">
        <f t="shared" si="148"/>
        <v>0</v>
      </c>
      <c r="AI99" s="45">
        <f t="shared" si="137"/>
        <v>0</v>
      </c>
      <c r="AJ99" s="9">
        <f t="shared" si="138"/>
        <v>0</v>
      </c>
    </row>
    <row r="100" spans="1:36" ht="47.25" customHeight="1" x14ac:dyDescent="0.2">
      <c r="A100" s="31"/>
      <c r="B100" s="31" t="s">
        <v>301</v>
      </c>
      <c r="C100">
        <v>5216877</v>
      </c>
      <c r="D100" s="134"/>
      <c r="E100" s="211" t="s">
        <v>302</v>
      </c>
      <c r="F100" s="9">
        <v>0</v>
      </c>
      <c r="G100" s="9">
        <v>0</v>
      </c>
      <c r="H100" s="9">
        <v>0</v>
      </c>
      <c r="I100" s="9">
        <v>0</v>
      </c>
      <c r="J100" s="9">
        <v>0</v>
      </c>
      <c r="K100" s="9">
        <v>0</v>
      </c>
      <c r="L100" s="9">
        <v>0</v>
      </c>
      <c r="M100" s="9">
        <v>0</v>
      </c>
      <c r="N100" s="9">
        <f t="shared" si="142"/>
        <v>0</v>
      </c>
      <c r="O100" s="9">
        <f t="shared" si="143"/>
        <v>0</v>
      </c>
      <c r="P100" s="45">
        <f t="shared" si="143"/>
        <v>0</v>
      </c>
      <c r="Q100" s="9">
        <v>0</v>
      </c>
      <c r="R100" s="9">
        <f t="shared" si="144"/>
        <v>0</v>
      </c>
      <c r="S100" s="9">
        <f t="shared" si="145"/>
        <v>0</v>
      </c>
      <c r="T100" s="9">
        <f t="shared" si="145"/>
        <v>0</v>
      </c>
      <c r="U100" s="9">
        <v>0</v>
      </c>
      <c r="V100" s="9">
        <f t="shared" si="149"/>
        <v>0</v>
      </c>
      <c r="W100" s="9">
        <f t="shared" si="147"/>
        <v>0</v>
      </c>
      <c r="X100" s="9">
        <f t="shared" si="147"/>
        <v>0</v>
      </c>
      <c r="Y100" s="9">
        <v>0</v>
      </c>
      <c r="Z100" s="9">
        <f t="shared" si="133"/>
        <v>0</v>
      </c>
      <c r="AA100" s="9">
        <f t="shared" si="134"/>
        <v>0</v>
      </c>
      <c r="AB100" s="45">
        <f t="shared" si="134"/>
        <v>0</v>
      </c>
      <c r="AC100" s="9">
        <v>0</v>
      </c>
      <c r="AD100" s="9">
        <f t="shared" si="135"/>
        <v>0</v>
      </c>
      <c r="AE100" s="45">
        <f t="shared" si="136"/>
        <v>0</v>
      </c>
      <c r="AF100" s="9">
        <f t="shared" si="136"/>
        <v>0</v>
      </c>
      <c r="AG100" s="9">
        <v>0</v>
      </c>
      <c r="AH100" s="9">
        <f t="shared" si="148"/>
        <v>0</v>
      </c>
      <c r="AI100" s="45">
        <f t="shared" si="137"/>
        <v>0</v>
      </c>
      <c r="AJ100" s="9">
        <f t="shared" si="138"/>
        <v>0</v>
      </c>
    </row>
    <row r="101" spans="1:36" ht="22.5" customHeight="1" x14ac:dyDescent="0.2">
      <c r="A101" s="242" t="s">
        <v>233</v>
      </c>
      <c r="B101" s="243"/>
      <c r="C101" s="224"/>
      <c r="D101" s="224"/>
      <c r="E101" s="13"/>
      <c r="F101" s="14">
        <f>SUM(F81:F100)</f>
        <v>749252.65999999992</v>
      </c>
      <c r="G101" s="14">
        <f>SUM(G81:G100)</f>
        <v>749252.65999999992</v>
      </c>
      <c r="H101" s="14">
        <f>SUM(H81:H100)</f>
        <v>0</v>
      </c>
      <c r="I101" s="14">
        <f>SUM(I81:I96)</f>
        <v>0</v>
      </c>
      <c r="J101" s="14">
        <f>I101+H101</f>
        <v>0</v>
      </c>
      <c r="K101" s="14">
        <f>SUM(K81:K97)</f>
        <v>739252.65999999992</v>
      </c>
      <c r="L101" s="14">
        <f>SUM(L81:L97)</f>
        <v>739252.65999999992</v>
      </c>
      <c r="M101" s="14">
        <f t="shared" ref="M101:AD101" si="150">SUM(M81:M100)</f>
        <v>465159.06</v>
      </c>
      <c r="N101" s="14">
        <f t="shared" si="150"/>
        <v>465159.06</v>
      </c>
      <c r="O101" s="14">
        <f t="shared" si="150"/>
        <v>-274093.59999999998</v>
      </c>
      <c r="P101" s="150">
        <f t="shared" si="150"/>
        <v>-274093.59999999998</v>
      </c>
      <c r="Q101" s="14">
        <f t="shared" si="150"/>
        <v>245473.06</v>
      </c>
      <c r="R101" s="14">
        <f t="shared" si="150"/>
        <v>245473.06</v>
      </c>
      <c r="S101" s="14">
        <f t="shared" si="150"/>
        <v>-219686</v>
      </c>
      <c r="T101" s="14">
        <f t="shared" si="150"/>
        <v>-219686</v>
      </c>
      <c r="U101" s="14">
        <f t="shared" si="150"/>
        <v>247673.06</v>
      </c>
      <c r="V101" s="14">
        <f t="shared" si="150"/>
        <v>247673.06</v>
      </c>
      <c r="W101" s="14">
        <f t="shared" si="150"/>
        <v>2200</v>
      </c>
      <c r="X101" s="14">
        <f t="shared" si="150"/>
        <v>2200</v>
      </c>
      <c r="Y101" s="14">
        <f t="shared" si="150"/>
        <v>300931.94</v>
      </c>
      <c r="Z101" s="14">
        <f t="shared" si="150"/>
        <v>300931.94</v>
      </c>
      <c r="AA101" s="14">
        <f t="shared" si="150"/>
        <v>53258.880000000005</v>
      </c>
      <c r="AB101" s="150">
        <f t="shared" si="150"/>
        <v>53258.880000000005</v>
      </c>
      <c r="AC101" s="14">
        <f t="shared" si="150"/>
        <v>300931.94</v>
      </c>
      <c r="AD101" s="14">
        <f t="shared" si="150"/>
        <v>300931.94</v>
      </c>
      <c r="AE101" s="150">
        <f>SUM(AE81:AE97)</f>
        <v>0</v>
      </c>
      <c r="AF101" s="14">
        <f>SUM(AF81:AF97)</f>
        <v>0</v>
      </c>
      <c r="AG101" s="14">
        <f t="shared" ref="AG101:AJ101" si="151">SUM(AG81:AG100)</f>
        <v>402345.82</v>
      </c>
      <c r="AH101" s="14">
        <f t="shared" si="151"/>
        <v>402345.82</v>
      </c>
      <c r="AI101" s="14">
        <f t="shared" si="151"/>
        <v>101413.88</v>
      </c>
      <c r="AJ101" s="14">
        <f t="shared" si="151"/>
        <v>101413.88</v>
      </c>
    </row>
    <row r="102" spans="1:36" x14ac:dyDescent="0.2">
      <c r="A102" s="50"/>
      <c r="B102" s="22"/>
      <c r="C102" s="22"/>
      <c r="D102" s="22"/>
      <c r="E102" s="22"/>
      <c r="F102" s="23"/>
      <c r="G102" s="23"/>
      <c r="H102" s="81"/>
      <c r="I102" s="9"/>
      <c r="J102" s="9"/>
      <c r="K102" s="23"/>
      <c r="M102" s="9"/>
      <c r="N102" s="9"/>
      <c r="O102" s="23"/>
      <c r="Q102" s="168"/>
      <c r="R102" s="168"/>
      <c r="S102" s="168"/>
      <c r="T102" s="169"/>
      <c r="U102" s="168"/>
      <c r="V102" s="168"/>
      <c r="W102" s="168"/>
      <c r="X102" s="169"/>
      <c r="Y102" s="168"/>
      <c r="Z102" s="168"/>
      <c r="AA102" s="168"/>
      <c r="AB102" s="207"/>
      <c r="AC102" s="168"/>
      <c r="AD102" s="168"/>
      <c r="AE102" s="207"/>
      <c r="AF102" s="168"/>
      <c r="AG102" s="168"/>
      <c r="AH102" s="168"/>
      <c r="AI102" s="207"/>
      <c r="AJ102" s="168"/>
    </row>
    <row r="103" spans="1:36" ht="12.75" customHeight="1" x14ac:dyDescent="0.2">
      <c r="A103" s="244" t="s">
        <v>24</v>
      </c>
      <c r="B103" s="244"/>
      <c r="C103" s="225"/>
      <c r="D103" s="225"/>
      <c r="E103" s="52"/>
      <c r="F103" s="53">
        <f t="shared" ref="F103:AF103" si="152">SUM(F12+F28+F34+F37+F41+F44+F47+F54+F58+F63+F79+F101)</f>
        <v>10473105.300000001</v>
      </c>
      <c r="G103" s="53">
        <f t="shared" si="152"/>
        <v>10473105.300000001</v>
      </c>
      <c r="H103" s="53">
        <f t="shared" si="152"/>
        <v>142374.9</v>
      </c>
      <c r="I103" s="53">
        <f t="shared" si="152"/>
        <v>0</v>
      </c>
      <c r="J103" s="53">
        <f t="shared" si="152"/>
        <v>142374.9</v>
      </c>
      <c r="K103" s="53">
        <f t="shared" si="152"/>
        <v>10463105.300000001</v>
      </c>
      <c r="L103" s="53">
        <f t="shared" si="152"/>
        <v>10605480.200000001</v>
      </c>
      <c r="M103" s="53">
        <f t="shared" si="152"/>
        <v>6976897.7800000003</v>
      </c>
      <c r="N103" s="53">
        <f t="shared" si="152"/>
        <v>7119272.6799999997</v>
      </c>
      <c r="O103" s="53">
        <f t="shared" si="152"/>
        <v>-3486207.5200000009</v>
      </c>
      <c r="P103" s="53">
        <f t="shared" si="152"/>
        <v>-3486207.5200000009</v>
      </c>
      <c r="Q103" s="53">
        <f t="shared" si="152"/>
        <v>6034100.7800000003</v>
      </c>
      <c r="R103" s="53">
        <f t="shared" si="152"/>
        <v>6176475.6799999997</v>
      </c>
      <c r="S103" s="53">
        <f t="shared" si="152"/>
        <v>-942797</v>
      </c>
      <c r="T103" s="53">
        <f t="shared" si="152"/>
        <v>-942797</v>
      </c>
      <c r="U103" s="53">
        <f t="shared" si="152"/>
        <v>6034100.7800000003</v>
      </c>
      <c r="V103" s="53">
        <f t="shared" si="152"/>
        <v>6176475.6799999997</v>
      </c>
      <c r="W103" s="53">
        <f t="shared" si="152"/>
        <v>0</v>
      </c>
      <c r="X103" s="53">
        <f t="shared" si="152"/>
        <v>0</v>
      </c>
      <c r="Y103" s="53">
        <f t="shared" si="152"/>
        <v>6087359.6600000011</v>
      </c>
      <c r="Z103" s="53">
        <f t="shared" si="152"/>
        <v>6229734.5600000005</v>
      </c>
      <c r="AA103" s="53">
        <f t="shared" si="152"/>
        <v>53258.880000000005</v>
      </c>
      <c r="AB103" s="208">
        <f t="shared" si="152"/>
        <v>53258.880000000005</v>
      </c>
      <c r="AC103" s="53">
        <f t="shared" si="152"/>
        <v>6213438.7600000007</v>
      </c>
      <c r="AD103" s="53">
        <f t="shared" si="152"/>
        <v>6355813.6600000001</v>
      </c>
      <c r="AE103" s="53">
        <f t="shared" si="152"/>
        <v>-1773920.9</v>
      </c>
      <c r="AF103" s="208">
        <f t="shared" si="152"/>
        <v>-1773920.9</v>
      </c>
      <c r="AG103" s="53">
        <f t="shared" ref="AG103:AJ103" si="153">SUM(AG12+AG28+AG34+AG37+AG41+AG44+AG47+AG54+AG58+AG63+AG79+AG101)</f>
        <v>6213438.7599999998</v>
      </c>
      <c r="AH103" s="53">
        <f t="shared" si="153"/>
        <v>6355813.6600000001</v>
      </c>
      <c r="AI103" s="53">
        <f t="shared" si="153"/>
        <v>0</v>
      </c>
      <c r="AJ103" s="208">
        <f t="shared" si="153"/>
        <v>0</v>
      </c>
    </row>
    <row r="104" spans="1:36" x14ac:dyDescent="0.2">
      <c r="A104" s="231" t="s">
        <v>20</v>
      </c>
      <c r="B104" s="231"/>
      <c r="C104" s="221"/>
      <c r="D104" s="221"/>
      <c r="E104" s="221"/>
      <c r="F104" s="221"/>
      <c r="G104" s="221"/>
      <c r="H104" s="221"/>
      <c r="I104" s="221"/>
      <c r="J104" s="221"/>
      <c r="K104" s="221"/>
      <c r="L104" s="221"/>
      <c r="M104" s="221"/>
      <c r="N104" s="221"/>
      <c r="O104" s="221"/>
      <c r="P104" s="162"/>
      <c r="Q104" s="221"/>
      <c r="R104" s="221"/>
      <c r="S104" s="221"/>
      <c r="T104" s="221"/>
      <c r="U104" s="221"/>
      <c r="V104" s="221"/>
      <c r="W104" s="221"/>
      <c r="X104" s="221"/>
      <c r="Y104" s="221"/>
      <c r="Z104" s="221"/>
      <c r="AA104" s="221"/>
      <c r="AB104" s="162"/>
      <c r="AC104" s="221"/>
      <c r="AD104" s="221"/>
      <c r="AE104" s="162"/>
      <c r="AF104" s="221"/>
      <c r="AG104" s="221"/>
      <c r="AH104" s="221"/>
      <c r="AI104" s="162"/>
      <c r="AJ104" s="221"/>
    </row>
    <row r="105" spans="1:36" x14ac:dyDescent="0.2">
      <c r="A105" s="6" t="s">
        <v>6</v>
      </c>
      <c r="B105" s="7" t="s">
        <v>7</v>
      </c>
      <c r="C105" s="7"/>
      <c r="D105" s="7"/>
      <c r="E105" s="8"/>
      <c r="F105" s="9">
        <v>225000</v>
      </c>
      <c r="G105" s="9">
        <v>225000</v>
      </c>
      <c r="H105" s="9">
        <v>0</v>
      </c>
      <c r="I105" s="9">
        <v>0</v>
      </c>
      <c r="J105" s="9">
        <f t="shared" ref="J105:J119" si="154">I105+H105</f>
        <v>0</v>
      </c>
      <c r="K105" s="9">
        <v>225000</v>
      </c>
      <c r="L105" s="9">
        <v>225000</v>
      </c>
      <c r="M105" s="9">
        <v>225000</v>
      </c>
      <c r="N105" s="9">
        <v>225000</v>
      </c>
      <c r="O105" s="9">
        <v>0</v>
      </c>
      <c r="P105" s="45">
        <v>0</v>
      </c>
      <c r="Q105" s="9">
        <v>225000</v>
      </c>
      <c r="R105" s="9">
        <v>225000</v>
      </c>
      <c r="S105" s="9">
        <v>0</v>
      </c>
      <c r="T105" s="45">
        <v>0</v>
      </c>
      <c r="U105" s="9">
        <v>225000</v>
      </c>
      <c r="V105" s="9">
        <v>225000</v>
      </c>
      <c r="W105" s="9">
        <v>0</v>
      </c>
      <c r="X105" s="45">
        <v>0</v>
      </c>
      <c r="Y105" s="9">
        <v>225000</v>
      </c>
      <c r="Z105" s="9">
        <f t="shared" ref="Z105:Z112" si="155">H105+Y105</f>
        <v>225000</v>
      </c>
      <c r="AA105" s="9">
        <f t="shared" ref="AA105:AB112" si="156">Y105-U105</f>
        <v>0</v>
      </c>
      <c r="AB105" s="45">
        <f t="shared" si="156"/>
        <v>0</v>
      </c>
      <c r="AC105" s="9">
        <v>225000</v>
      </c>
      <c r="AD105" s="9">
        <f t="shared" ref="AD105:AD112" si="157">H105+AC105</f>
        <v>225000</v>
      </c>
      <c r="AE105" s="9">
        <f>AC105-Y105</f>
        <v>0</v>
      </c>
      <c r="AF105" s="45">
        <f>AD105-Z105</f>
        <v>0</v>
      </c>
      <c r="AG105" s="9">
        <v>225000</v>
      </c>
      <c r="AH105" s="9">
        <v>225000</v>
      </c>
      <c r="AI105" s="9">
        <f>AG105-AC105</f>
        <v>0</v>
      </c>
      <c r="AJ105" s="45">
        <f>AH105-AD105</f>
        <v>0</v>
      </c>
    </row>
    <row r="106" spans="1:36" x14ac:dyDescent="0.2">
      <c r="A106" s="6" t="s">
        <v>23</v>
      </c>
      <c r="B106" s="7" t="s">
        <v>39</v>
      </c>
      <c r="C106" s="7"/>
      <c r="D106" s="7"/>
      <c r="E106" s="8"/>
      <c r="F106" s="9">
        <v>3200</v>
      </c>
      <c r="G106" s="9">
        <v>3200</v>
      </c>
      <c r="H106" s="9">
        <v>0</v>
      </c>
      <c r="I106" s="9">
        <v>0</v>
      </c>
      <c r="J106" s="9">
        <f t="shared" si="154"/>
        <v>0</v>
      </c>
      <c r="K106" s="9">
        <v>3200</v>
      </c>
      <c r="L106" s="9">
        <v>3200</v>
      </c>
      <c r="M106" s="9">
        <v>3200</v>
      </c>
      <c r="N106" s="9">
        <v>3200</v>
      </c>
      <c r="O106" s="9">
        <v>0</v>
      </c>
      <c r="P106" s="45">
        <v>0</v>
      </c>
      <c r="Q106" s="9">
        <v>3200</v>
      </c>
      <c r="R106" s="9">
        <v>3200</v>
      </c>
      <c r="S106" s="9">
        <v>0</v>
      </c>
      <c r="T106" s="45">
        <v>0</v>
      </c>
      <c r="U106" s="9">
        <v>3200</v>
      </c>
      <c r="V106" s="9">
        <v>3200</v>
      </c>
      <c r="W106" s="9">
        <v>0</v>
      </c>
      <c r="X106" s="45">
        <v>0</v>
      </c>
      <c r="Y106" s="9">
        <v>3200</v>
      </c>
      <c r="Z106" s="9">
        <f t="shared" si="155"/>
        <v>3200</v>
      </c>
      <c r="AA106" s="9">
        <f t="shared" si="156"/>
        <v>0</v>
      </c>
      <c r="AB106" s="45">
        <f t="shared" si="156"/>
        <v>0</v>
      </c>
      <c r="AC106" s="9">
        <v>3200</v>
      </c>
      <c r="AD106" s="9">
        <f t="shared" si="157"/>
        <v>3200</v>
      </c>
      <c r="AE106" s="9">
        <f t="shared" ref="AE106:AE112" si="158">AC106-Y106</f>
        <v>0</v>
      </c>
      <c r="AF106" s="45">
        <v>0</v>
      </c>
      <c r="AG106" s="9">
        <v>3200</v>
      </c>
      <c r="AH106" s="9">
        <v>3200</v>
      </c>
      <c r="AI106" s="9">
        <f t="shared" ref="AI106:AI112" si="159">AG106-AC106</f>
        <v>0</v>
      </c>
      <c r="AJ106" s="45">
        <v>0</v>
      </c>
    </row>
    <row r="107" spans="1:36" x14ac:dyDescent="0.2">
      <c r="A107" s="6" t="s">
        <v>8</v>
      </c>
      <c r="B107" s="7" t="s">
        <v>37</v>
      </c>
      <c r="C107" s="7"/>
      <c r="D107" s="7"/>
      <c r="E107" s="8"/>
      <c r="F107" s="9">
        <v>5500</v>
      </c>
      <c r="G107" s="9">
        <v>5500</v>
      </c>
      <c r="H107" s="9">
        <v>0</v>
      </c>
      <c r="I107" s="9">
        <v>0</v>
      </c>
      <c r="J107" s="9">
        <f t="shared" si="154"/>
        <v>0</v>
      </c>
      <c r="K107" s="9">
        <v>5500</v>
      </c>
      <c r="L107" s="9">
        <v>5500</v>
      </c>
      <c r="M107" s="9">
        <v>5500</v>
      </c>
      <c r="N107" s="9">
        <v>5500</v>
      </c>
      <c r="O107" s="9">
        <v>0</v>
      </c>
      <c r="P107" s="45">
        <v>0</v>
      </c>
      <c r="Q107" s="9">
        <v>5500</v>
      </c>
      <c r="R107" s="9">
        <v>5500</v>
      </c>
      <c r="S107" s="9">
        <v>0</v>
      </c>
      <c r="T107" s="45">
        <v>0</v>
      </c>
      <c r="U107" s="9">
        <v>5500</v>
      </c>
      <c r="V107" s="9">
        <v>5500</v>
      </c>
      <c r="W107" s="9">
        <v>0</v>
      </c>
      <c r="X107" s="45">
        <v>0</v>
      </c>
      <c r="Y107" s="9">
        <v>5500</v>
      </c>
      <c r="Z107" s="9">
        <f t="shared" si="155"/>
        <v>5500</v>
      </c>
      <c r="AA107" s="9">
        <f t="shared" si="156"/>
        <v>0</v>
      </c>
      <c r="AB107" s="45">
        <f t="shared" si="156"/>
        <v>0</v>
      </c>
      <c r="AC107" s="9">
        <v>5500</v>
      </c>
      <c r="AD107" s="9">
        <f t="shared" si="157"/>
        <v>5500</v>
      </c>
      <c r="AE107" s="9">
        <f t="shared" si="158"/>
        <v>0</v>
      </c>
      <c r="AF107" s="45">
        <v>0</v>
      </c>
      <c r="AG107" s="9">
        <v>5500</v>
      </c>
      <c r="AH107" s="9">
        <v>5500</v>
      </c>
      <c r="AI107" s="9">
        <f t="shared" si="159"/>
        <v>0</v>
      </c>
      <c r="AJ107" s="45">
        <v>0</v>
      </c>
    </row>
    <row r="108" spans="1:36" x14ac:dyDescent="0.2">
      <c r="A108" s="6" t="s">
        <v>9</v>
      </c>
      <c r="B108" s="7" t="s">
        <v>38</v>
      </c>
      <c r="C108" s="7"/>
      <c r="D108" s="7"/>
      <c r="E108" s="8"/>
      <c r="F108" s="9">
        <v>3200</v>
      </c>
      <c r="G108" s="9">
        <v>3200</v>
      </c>
      <c r="H108" s="9">
        <v>0</v>
      </c>
      <c r="I108" s="9">
        <v>0</v>
      </c>
      <c r="J108" s="9">
        <f t="shared" si="154"/>
        <v>0</v>
      </c>
      <c r="K108" s="9">
        <v>3200</v>
      </c>
      <c r="L108" s="9">
        <v>3200</v>
      </c>
      <c r="M108" s="9">
        <v>3200</v>
      </c>
      <c r="N108" s="9">
        <v>3200</v>
      </c>
      <c r="O108" s="9">
        <v>0</v>
      </c>
      <c r="P108" s="45">
        <v>0</v>
      </c>
      <c r="Q108" s="9">
        <v>3200</v>
      </c>
      <c r="R108" s="9">
        <v>3200</v>
      </c>
      <c r="S108" s="9">
        <v>0</v>
      </c>
      <c r="T108" s="45">
        <v>0</v>
      </c>
      <c r="U108" s="9">
        <v>3200</v>
      </c>
      <c r="V108" s="9">
        <v>3200</v>
      </c>
      <c r="W108" s="9">
        <v>0</v>
      </c>
      <c r="X108" s="45">
        <v>0</v>
      </c>
      <c r="Y108" s="9">
        <v>3200</v>
      </c>
      <c r="Z108" s="9">
        <f t="shared" si="155"/>
        <v>3200</v>
      </c>
      <c r="AA108" s="9">
        <f t="shared" si="156"/>
        <v>0</v>
      </c>
      <c r="AB108" s="45">
        <f t="shared" si="156"/>
        <v>0</v>
      </c>
      <c r="AC108" s="9">
        <v>3200</v>
      </c>
      <c r="AD108" s="9">
        <f t="shared" si="157"/>
        <v>3200</v>
      </c>
      <c r="AE108" s="9">
        <f t="shared" si="158"/>
        <v>0</v>
      </c>
      <c r="AF108" s="45">
        <v>0</v>
      </c>
      <c r="AG108" s="9">
        <v>3200</v>
      </c>
      <c r="AH108" s="9">
        <v>3200</v>
      </c>
      <c r="AI108" s="9">
        <f t="shared" si="159"/>
        <v>0</v>
      </c>
      <c r="AJ108" s="45">
        <v>0</v>
      </c>
    </row>
    <row r="109" spans="1:36" x14ac:dyDescent="0.2">
      <c r="A109" s="6" t="s">
        <v>10</v>
      </c>
      <c r="B109" s="7" t="s">
        <v>13</v>
      </c>
      <c r="C109" s="7"/>
      <c r="D109" s="7"/>
      <c r="E109" s="8"/>
      <c r="F109" s="9">
        <v>0</v>
      </c>
      <c r="G109" s="9">
        <f t="shared" ref="G109:G111" si="160">F109-(F109*2/100)</f>
        <v>0</v>
      </c>
      <c r="H109" s="9">
        <v>0</v>
      </c>
      <c r="I109" s="9">
        <v>0</v>
      </c>
      <c r="J109" s="9">
        <f t="shared" si="154"/>
        <v>0</v>
      </c>
      <c r="K109" s="9">
        <v>0</v>
      </c>
      <c r="L109" s="9">
        <v>0</v>
      </c>
      <c r="M109" s="9">
        <v>0</v>
      </c>
      <c r="N109" s="9">
        <v>0</v>
      </c>
      <c r="O109" s="9">
        <v>0</v>
      </c>
      <c r="P109" s="45">
        <v>0</v>
      </c>
      <c r="Q109" s="9">
        <v>0</v>
      </c>
      <c r="R109" s="9">
        <v>0</v>
      </c>
      <c r="S109" s="9">
        <v>0</v>
      </c>
      <c r="T109" s="45">
        <v>0</v>
      </c>
      <c r="U109" s="9">
        <v>0</v>
      </c>
      <c r="V109" s="9">
        <v>0</v>
      </c>
      <c r="W109" s="9">
        <v>0</v>
      </c>
      <c r="X109" s="45">
        <v>0</v>
      </c>
      <c r="Y109" s="9">
        <v>0</v>
      </c>
      <c r="Z109" s="9">
        <f t="shared" si="155"/>
        <v>0</v>
      </c>
      <c r="AA109" s="9">
        <f t="shared" si="156"/>
        <v>0</v>
      </c>
      <c r="AB109" s="45">
        <f t="shared" si="156"/>
        <v>0</v>
      </c>
      <c r="AC109" s="9">
        <v>0</v>
      </c>
      <c r="AD109" s="9">
        <f t="shared" si="157"/>
        <v>0</v>
      </c>
      <c r="AE109" s="9">
        <f t="shared" si="158"/>
        <v>0</v>
      </c>
      <c r="AF109" s="45">
        <f>AD109-Z109</f>
        <v>0</v>
      </c>
      <c r="AG109" s="9">
        <v>0</v>
      </c>
      <c r="AH109" s="9">
        <v>0</v>
      </c>
      <c r="AI109" s="9">
        <f t="shared" si="159"/>
        <v>0</v>
      </c>
      <c r="AJ109" s="45">
        <f>AH109-AD109</f>
        <v>0</v>
      </c>
    </row>
    <row r="110" spans="1:36" x14ac:dyDescent="0.2">
      <c r="A110" s="6" t="s">
        <v>11</v>
      </c>
      <c r="B110" s="7" t="s">
        <v>14</v>
      </c>
      <c r="C110" s="7"/>
      <c r="D110" s="7"/>
      <c r="E110" s="8"/>
      <c r="F110" s="9">
        <v>0</v>
      </c>
      <c r="G110" s="9">
        <f t="shared" si="160"/>
        <v>0</v>
      </c>
      <c r="H110" s="9">
        <v>0</v>
      </c>
      <c r="I110" s="9">
        <v>0</v>
      </c>
      <c r="J110" s="9">
        <f t="shared" si="154"/>
        <v>0</v>
      </c>
      <c r="K110" s="9">
        <v>0</v>
      </c>
      <c r="L110" s="9">
        <v>0</v>
      </c>
      <c r="M110" s="9">
        <v>0</v>
      </c>
      <c r="N110" s="9">
        <v>0</v>
      </c>
      <c r="O110" s="9">
        <v>0</v>
      </c>
      <c r="P110" s="45">
        <v>0</v>
      </c>
      <c r="Q110" s="9">
        <v>0</v>
      </c>
      <c r="R110" s="9">
        <v>0</v>
      </c>
      <c r="S110" s="9">
        <v>0</v>
      </c>
      <c r="T110" s="45">
        <v>0</v>
      </c>
      <c r="U110" s="9">
        <v>0</v>
      </c>
      <c r="V110" s="9">
        <v>0</v>
      </c>
      <c r="W110" s="9">
        <v>0</v>
      </c>
      <c r="X110" s="45">
        <v>0</v>
      </c>
      <c r="Y110" s="9">
        <v>0</v>
      </c>
      <c r="Z110" s="9">
        <f t="shared" si="155"/>
        <v>0</v>
      </c>
      <c r="AA110" s="9">
        <f t="shared" si="156"/>
        <v>0</v>
      </c>
      <c r="AB110" s="45">
        <f t="shared" si="156"/>
        <v>0</v>
      </c>
      <c r="AC110" s="9">
        <v>0</v>
      </c>
      <c r="AD110" s="9">
        <f t="shared" si="157"/>
        <v>0</v>
      </c>
      <c r="AE110" s="9">
        <f t="shared" si="158"/>
        <v>0</v>
      </c>
      <c r="AF110" s="45">
        <f>AD110-Z110</f>
        <v>0</v>
      </c>
      <c r="AG110" s="9">
        <v>0</v>
      </c>
      <c r="AH110" s="9">
        <v>0</v>
      </c>
      <c r="AI110" s="9">
        <f t="shared" si="159"/>
        <v>0</v>
      </c>
      <c r="AJ110" s="45">
        <f>AH110-AD110</f>
        <v>0</v>
      </c>
    </row>
    <row r="111" spans="1:36" x14ac:dyDescent="0.2">
      <c r="A111" s="6" t="s">
        <v>12</v>
      </c>
      <c r="B111" s="7" t="s">
        <v>15</v>
      </c>
      <c r="C111" s="7"/>
      <c r="D111" s="7"/>
      <c r="E111" s="8"/>
      <c r="F111" s="9">
        <v>0</v>
      </c>
      <c r="G111" s="9">
        <f t="shared" si="160"/>
        <v>0</v>
      </c>
      <c r="H111" s="9">
        <v>0</v>
      </c>
      <c r="I111" s="9">
        <v>0</v>
      </c>
      <c r="J111" s="9">
        <f t="shared" si="154"/>
        <v>0</v>
      </c>
      <c r="K111" s="9">
        <v>0</v>
      </c>
      <c r="L111" s="9">
        <v>0</v>
      </c>
      <c r="M111" s="9">
        <v>0</v>
      </c>
      <c r="N111" s="9">
        <v>0</v>
      </c>
      <c r="O111" s="9">
        <v>0</v>
      </c>
      <c r="P111" s="45">
        <v>0</v>
      </c>
      <c r="Q111" s="9">
        <v>0</v>
      </c>
      <c r="R111" s="9">
        <v>0</v>
      </c>
      <c r="S111" s="9">
        <v>0</v>
      </c>
      <c r="T111" s="45">
        <v>0</v>
      </c>
      <c r="U111" s="9">
        <v>0</v>
      </c>
      <c r="V111" s="9">
        <v>0</v>
      </c>
      <c r="W111" s="9">
        <v>0</v>
      </c>
      <c r="X111" s="45">
        <v>0</v>
      </c>
      <c r="Y111" s="9">
        <v>0</v>
      </c>
      <c r="Z111" s="9">
        <f t="shared" si="155"/>
        <v>0</v>
      </c>
      <c r="AA111" s="9">
        <f t="shared" si="156"/>
        <v>0</v>
      </c>
      <c r="AB111" s="45">
        <f t="shared" si="156"/>
        <v>0</v>
      </c>
      <c r="AC111" s="9">
        <v>0</v>
      </c>
      <c r="AD111" s="9">
        <f t="shared" si="157"/>
        <v>0</v>
      </c>
      <c r="AE111" s="9">
        <f t="shared" si="158"/>
        <v>0</v>
      </c>
      <c r="AF111" s="45">
        <f>AD111-Z111</f>
        <v>0</v>
      </c>
      <c r="AG111" s="9">
        <v>0</v>
      </c>
      <c r="AH111" s="9">
        <v>0</v>
      </c>
      <c r="AI111" s="9">
        <f t="shared" si="159"/>
        <v>0</v>
      </c>
      <c r="AJ111" s="45">
        <f>AH111-AD111</f>
        <v>0</v>
      </c>
    </row>
    <row r="112" spans="1:36" x14ac:dyDescent="0.2">
      <c r="A112" s="6" t="s">
        <v>234</v>
      </c>
      <c r="B112" s="55" t="s">
        <v>235</v>
      </c>
      <c r="C112" s="7"/>
      <c r="D112" s="7"/>
      <c r="E112" s="8"/>
      <c r="F112" s="9">
        <v>5500</v>
      </c>
      <c r="G112" s="9">
        <v>5500</v>
      </c>
      <c r="H112" s="9">
        <v>0</v>
      </c>
      <c r="I112" s="9">
        <v>0</v>
      </c>
      <c r="J112" s="9">
        <f t="shared" si="154"/>
        <v>0</v>
      </c>
      <c r="K112" s="9">
        <v>5500</v>
      </c>
      <c r="L112" s="9">
        <v>5500</v>
      </c>
      <c r="M112" s="9">
        <v>5500</v>
      </c>
      <c r="N112" s="9">
        <v>5500</v>
      </c>
      <c r="O112" s="9">
        <v>0</v>
      </c>
      <c r="P112" s="45">
        <v>0</v>
      </c>
      <c r="Q112" s="9">
        <v>5500</v>
      </c>
      <c r="R112" s="9">
        <v>5500</v>
      </c>
      <c r="S112" s="9">
        <v>0</v>
      </c>
      <c r="T112" s="45">
        <v>0</v>
      </c>
      <c r="U112" s="9">
        <v>5500</v>
      </c>
      <c r="V112" s="9">
        <v>5500</v>
      </c>
      <c r="W112" s="9">
        <v>0</v>
      </c>
      <c r="X112" s="45">
        <v>0</v>
      </c>
      <c r="Y112" s="9">
        <v>5500</v>
      </c>
      <c r="Z112" s="9">
        <f t="shared" si="155"/>
        <v>5500</v>
      </c>
      <c r="AA112" s="9">
        <f t="shared" si="156"/>
        <v>0</v>
      </c>
      <c r="AB112" s="45">
        <f t="shared" si="156"/>
        <v>0</v>
      </c>
      <c r="AC112" s="9">
        <v>5500</v>
      </c>
      <c r="AD112" s="9">
        <f t="shared" si="157"/>
        <v>5500</v>
      </c>
      <c r="AE112" s="9">
        <f t="shared" si="158"/>
        <v>0</v>
      </c>
      <c r="AF112" s="45">
        <v>0</v>
      </c>
      <c r="AG112" s="9">
        <v>5500</v>
      </c>
      <c r="AH112" s="9">
        <v>5500</v>
      </c>
      <c r="AI112" s="9">
        <f t="shared" si="159"/>
        <v>0</v>
      </c>
      <c r="AJ112" s="45">
        <v>0</v>
      </c>
    </row>
    <row r="113" spans="1:36" x14ac:dyDescent="0.2">
      <c r="A113" s="232" t="s">
        <v>16</v>
      </c>
      <c r="B113" s="232"/>
      <c r="C113" s="222"/>
      <c r="D113" s="222"/>
      <c r="E113" s="57"/>
      <c r="F113" s="58">
        <f>SUM(F105:F112)</f>
        <v>242400</v>
      </c>
      <c r="G113" s="58">
        <f>SUM(G105:G112)</f>
        <v>242400</v>
      </c>
      <c r="H113" s="58">
        <f>SUM(H105:H112)</f>
        <v>0</v>
      </c>
      <c r="I113" s="58">
        <f>SUM(I105:I112)</f>
        <v>0</v>
      </c>
      <c r="J113" s="58">
        <f t="shared" si="154"/>
        <v>0</v>
      </c>
      <c r="K113" s="58">
        <f t="shared" ref="K113:AF113" si="161">SUM(K105:K112)</f>
        <v>242400</v>
      </c>
      <c r="L113" s="58">
        <f t="shared" si="161"/>
        <v>242400</v>
      </c>
      <c r="M113" s="58">
        <f t="shared" si="161"/>
        <v>242400</v>
      </c>
      <c r="N113" s="58">
        <f t="shared" si="161"/>
        <v>242400</v>
      </c>
      <c r="O113" s="58">
        <f t="shared" si="161"/>
        <v>0</v>
      </c>
      <c r="P113" s="163">
        <f t="shared" si="161"/>
        <v>0</v>
      </c>
      <c r="Q113" s="58">
        <f t="shared" si="161"/>
        <v>242400</v>
      </c>
      <c r="R113" s="58">
        <f t="shared" si="161"/>
        <v>242400</v>
      </c>
      <c r="S113" s="58">
        <f t="shared" si="161"/>
        <v>0</v>
      </c>
      <c r="T113" s="163">
        <f t="shared" si="161"/>
        <v>0</v>
      </c>
      <c r="U113" s="58">
        <f t="shared" si="161"/>
        <v>242400</v>
      </c>
      <c r="V113" s="58">
        <f t="shared" si="161"/>
        <v>242400</v>
      </c>
      <c r="W113" s="58">
        <f t="shared" si="161"/>
        <v>0</v>
      </c>
      <c r="X113" s="163">
        <f t="shared" si="161"/>
        <v>0</v>
      </c>
      <c r="Y113" s="58">
        <f t="shared" si="161"/>
        <v>242400</v>
      </c>
      <c r="Z113" s="58">
        <f t="shared" si="161"/>
        <v>242400</v>
      </c>
      <c r="AA113" s="58">
        <f t="shared" si="161"/>
        <v>0</v>
      </c>
      <c r="AB113" s="163">
        <f t="shared" si="161"/>
        <v>0</v>
      </c>
      <c r="AC113" s="58">
        <f t="shared" si="161"/>
        <v>242400</v>
      </c>
      <c r="AD113" s="58">
        <f t="shared" si="161"/>
        <v>242400</v>
      </c>
      <c r="AE113" s="58">
        <f t="shared" si="161"/>
        <v>0</v>
      </c>
      <c r="AF113" s="163">
        <f t="shared" si="161"/>
        <v>0</v>
      </c>
      <c r="AG113" s="58">
        <f t="shared" ref="AG113:AJ113" si="162">SUM(AG105:AG112)</f>
        <v>242400</v>
      </c>
      <c r="AH113" s="58">
        <f t="shared" si="162"/>
        <v>242400</v>
      </c>
      <c r="AI113" s="58">
        <f t="shared" si="162"/>
        <v>0</v>
      </c>
      <c r="AJ113" s="163">
        <f t="shared" si="162"/>
        <v>0</v>
      </c>
    </row>
    <row r="114" spans="1:36" ht="12.75" customHeight="1" x14ac:dyDescent="0.2">
      <c r="A114" s="255" t="s">
        <v>236</v>
      </c>
      <c r="B114" s="256"/>
      <c r="C114" s="88"/>
      <c r="D114" s="88"/>
      <c r="E114" s="89"/>
      <c r="F114" s="90">
        <f>F103+F113</f>
        <v>10715505.300000001</v>
      </c>
      <c r="G114" s="90">
        <f>G103+G113</f>
        <v>10715505.300000001</v>
      </c>
      <c r="H114" s="90">
        <f>SUM(H103+H113)</f>
        <v>142374.9</v>
      </c>
      <c r="I114" s="90">
        <f>SUM(I103+I113)</f>
        <v>0</v>
      </c>
      <c r="J114" s="90">
        <f t="shared" si="154"/>
        <v>142374.9</v>
      </c>
      <c r="K114" s="90">
        <f>K103+K113</f>
        <v>10705505.300000001</v>
      </c>
      <c r="L114" s="90">
        <f>L103+L113</f>
        <v>10847880.200000001</v>
      </c>
      <c r="M114" s="90">
        <f>SUM(M103+M113)</f>
        <v>7219297.7800000003</v>
      </c>
      <c r="N114" s="90">
        <f>SUM(N103+N113)</f>
        <v>7361672.6799999997</v>
      </c>
      <c r="O114" s="90">
        <f>O103+O113</f>
        <v>-3486207.5200000009</v>
      </c>
      <c r="P114" s="164">
        <f>P103+P113</f>
        <v>-3486207.5200000009</v>
      </c>
      <c r="Q114" s="90">
        <f>SUM(Q103+Q113)</f>
        <v>6276500.7800000003</v>
      </c>
      <c r="R114" s="90">
        <f>SUM(R103+R113)</f>
        <v>6418875.6799999997</v>
      </c>
      <c r="S114" s="90">
        <f>S103+S113</f>
        <v>-942797</v>
      </c>
      <c r="T114" s="164">
        <f>T103+T113</f>
        <v>-942797</v>
      </c>
      <c r="U114" s="90">
        <f>SUM(U103+U113)</f>
        <v>6276500.7800000003</v>
      </c>
      <c r="V114" s="90">
        <f>SUM(V103+V113)</f>
        <v>6418875.6799999997</v>
      </c>
      <c r="W114" s="90">
        <f>W103+W113</f>
        <v>0</v>
      </c>
      <c r="X114" s="164">
        <f>X103+X113</f>
        <v>0</v>
      </c>
      <c r="Y114" s="90">
        <f>SUM(Y103+Y113)</f>
        <v>6329759.6600000011</v>
      </c>
      <c r="Z114" s="90">
        <f>SUM(Z103+Z113)</f>
        <v>6472134.5600000005</v>
      </c>
      <c r="AA114" s="90">
        <f>AA103+AA113</f>
        <v>53258.880000000005</v>
      </c>
      <c r="AB114" s="164">
        <f>AB103+AB113</f>
        <v>53258.880000000005</v>
      </c>
      <c r="AC114" s="90">
        <f>SUM(AC103+AC113)</f>
        <v>6455838.7600000007</v>
      </c>
      <c r="AD114" s="90">
        <f>SUM(AD103+AD113)</f>
        <v>6598213.6600000001</v>
      </c>
      <c r="AE114" s="90">
        <f>AE103+AE113</f>
        <v>-1773920.9</v>
      </c>
      <c r="AF114" s="164">
        <f>AF103+AF113</f>
        <v>-1773920.9</v>
      </c>
      <c r="AG114" s="90">
        <f>SUM(AG103+AG113)</f>
        <v>6455838.7599999998</v>
      </c>
      <c r="AH114" s="90">
        <f>SUM(AH103+AH113)</f>
        <v>6598213.6600000001</v>
      </c>
      <c r="AI114" s="90">
        <f>AI103+AI113</f>
        <v>0</v>
      </c>
      <c r="AJ114" s="164">
        <f>AJ103+AJ113</f>
        <v>0</v>
      </c>
    </row>
    <row r="115" spans="1:36" x14ac:dyDescent="0.2">
      <c r="B115" s="62"/>
      <c r="C115" s="62"/>
      <c r="D115" s="62"/>
      <c r="E115" s="63" t="s">
        <v>97</v>
      </c>
      <c r="F115" s="91">
        <f>F12+F28+F34+F37+F41+F44</f>
        <v>200000</v>
      </c>
      <c r="G115" s="91">
        <f>G12+G28+G34+G37+G41+G44</f>
        <v>200000</v>
      </c>
      <c r="H115" s="91">
        <f>H12+H28+H34+H37+H41+H44</f>
        <v>6950.34</v>
      </c>
      <c r="I115" s="91">
        <f>I12+I28+I34+I37+I41+I44</f>
        <v>0</v>
      </c>
      <c r="J115" s="91">
        <f t="shared" si="154"/>
        <v>6950.34</v>
      </c>
      <c r="K115" s="91">
        <f t="shared" ref="K115:AF115" si="163">K12+K28+K34+K37+K41+K44</f>
        <v>200000</v>
      </c>
      <c r="L115" s="91">
        <f t="shared" si="163"/>
        <v>206950.34</v>
      </c>
      <c r="M115" s="91">
        <f t="shared" si="163"/>
        <v>200000</v>
      </c>
      <c r="N115" s="91">
        <f t="shared" si="163"/>
        <v>206950.34</v>
      </c>
      <c r="O115" s="91">
        <f t="shared" si="163"/>
        <v>0</v>
      </c>
      <c r="P115" s="165">
        <f t="shared" si="163"/>
        <v>0</v>
      </c>
      <c r="Q115" s="91">
        <f t="shared" si="163"/>
        <v>200000</v>
      </c>
      <c r="R115" s="91">
        <f t="shared" si="163"/>
        <v>206950.34</v>
      </c>
      <c r="S115" s="91">
        <f t="shared" si="163"/>
        <v>0</v>
      </c>
      <c r="T115" s="165">
        <f t="shared" si="163"/>
        <v>0</v>
      </c>
      <c r="U115" s="91">
        <f t="shared" si="163"/>
        <v>200000</v>
      </c>
      <c r="V115" s="91">
        <f t="shared" si="163"/>
        <v>206950.34</v>
      </c>
      <c r="W115" s="91">
        <f t="shared" si="163"/>
        <v>0</v>
      </c>
      <c r="X115" s="165">
        <f t="shared" si="163"/>
        <v>0</v>
      </c>
      <c r="Y115" s="91">
        <f t="shared" si="163"/>
        <v>200000</v>
      </c>
      <c r="Z115" s="91">
        <f t="shared" si="163"/>
        <v>206950.34</v>
      </c>
      <c r="AA115" s="91">
        <f t="shared" si="163"/>
        <v>0</v>
      </c>
      <c r="AB115" s="165">
        <f t="shared" si="163"/>
        <v>0</v>
      </c>
      <c r="AC115" s="91">
        <f t="shared" si="163"/>
        <v>200000</v>
      </c>
      <c r="AD115" s="91">
        <f t="shared" si="163"/>
        <v>206950.34</v>
      </c>
      <c r="AE115" s="91">
        <f t="shared" si="163"/>
        <v>0</v>
      </c>
      <c r="AF115" s="165">
        <f t="shared" si="163"/>
        <v>0</v>
      </c>
      <c r="AG115" s="91">
        <f t="shared" ref="AG115:AJ115" si="164">AG12+AG28+AG34+AG37+AG41+AG44</f>
        <v>200000</v>
      </c>
      <c r="AH115" s="91">
        <f t="shared" si="164"/>
        <v>206950.34</v>
      </c>
      <c r="AI115" s="91">
        <f t="shared" si="164"/>
        <v>0</v>
      </c>
      <c r="AJ115" s="165">
        <f t="shared" si="164"/>
        <v>0</v>
      </c>
    </row>
    <row r="116" spans="1:36" x14ac:dyDescent="0.2">
      <c r="B116" s="62"/>
      <c r="C116" s="62"/>
      <c r="D116" s="62"/>
      <c r="E116" s="63" t="s">
        <v>145</v>
      </c>
      <c r="F116" s="64">
        <f>F79 + F101</f>
        <v>2546594.4</v>
      </c>
      <c r="G116" s="64">
        <f>G79 + G101</f>
        <v>2546594.4</v>
      </c>
      <c r="H116" s="64">
        <f>H79 + H101</f>
        <v>66868.03</v>
      </c>
      <c r="I116" s="64">
        <f>I79 + I101</f>
        <v>0</v>
      </c>
      <c r="J116" s="64">
        <f t="shared" si="154"/>
        <v>66868.03</v>
      </c>
      <c r="K116" s="64">
        <f t="shared" ref="K116:AF116" si="165">K79 + K101</f>
        <v>2536594.4</v>
      </c>
      <c r="L116" s="64">
        <f t="shared" si="165"/>
        <v>2603462.4299999997</v>
      </c>
      <c r="M116" s="64">
        <f t="shared" si="165"/>
        <v>1284927.29</v>
      </c>
      <c r="N116" s="64">
        <f t="shared" si="165"/>
        <v>1351795.32</v>
      </c>
      <c r="O116" s="64">
        <f t="shared" si="165"/>
        <v>-1251667.1099999999</v>
      </c>
      <c r="P116" s="166">
        <f t="shared" si="165"/>
        <v>-1251667.1099999999</v>
      </c>
      <c r="Q116" s="64">
        <f t="shared" si="165"/>
        <v>1065241.29</v>
      </c>
      <c r="R116" s="64">
        <f t="shared" si="165"/>
        <v>1132109.32</v>
      </c>
      <c r="S116" s="64">
        <f t="shared" si="165"/>
        <v>-219686</v>
      </c>
      <c r="T116" s="166">
        <f t="shared" si="165"/>
        <v>-219686</v>
      </c>
      <c r="U116" s="64">
        <f t="shared" si="165"/>
        <v>1065241.29</v>
      </c>
      <c r="V116" s="64">
        <f t="shared" si="165"/>
        <v>1132109.32</v>
      </c>
      <c r="W116" s="64">
        <f t="shared" si="165"/>
        <v>0</v>
      </c>
      <c r="X116" s="166">
        <f t="shared" si="165"/>
        <v>0</v>
      </c>
      <c r="Y116" s="64">
        <f t="shared" si="165"/>
        <v>1118500.17</v>
      </c>
      <c r="Z116" s="64">
        <f t="shared" si="165"/>
        <v>1185368.2</v>
      </c>
      <c r="AA116" s="64">
        <f t="shared" si="165"/>
        <v>53258.880000000005</v>
      </c>
      <c r="AB116" s="166">
        <f t="shared" si="165"/>
        <v>53258.880000000005</v>
      </c>
      <c r="AC116" s="64">
        <f t="shared" si="165"/>
        <v>1102789.21</v>
      </c>
      <c r="AD116" s="64">
        <f t="shared" si="165"/>
        <v>1169657.24</v>
      </c>
      <c r="AE116" s="64">
        <f t="shared" si="165"/>
        <v>-15710.959999999995</v>
      </c>
      <c r="AF116" s="166">
        <f t="shared" si="165"/>
        <v>-15710.959999999995</v>
      </c>
      <c r="AG116" s="64">
        <f t="shared" ref="AG116:AJ116" si="166">AG79 + AG101</f>
        <v>1102789.21</v>
      </c>
      <c r="AH116" s="64">
        <f t="shared" si="166"/>
        <v>1169657.24</v>
      </c>
      <c r="AI116" s="64">
        <f t="shared" si="166"/>
        <v>0</v>
      </c>
      <c r="AJ116" s="166">
        <f t="shared" si="166"/>
        <v>0</v>
      </c>
    </row>
    <row r="117" spans="1:36" x14ac:dyDescent="0.2">
      <c r="B117" s="62"/>
      <c r="C117" s="62"/>
      <c r="D117" s="62"/>
      <c r="E117" s="63" t="s">
        <v>98</v>
      </c>
      <c r="F117" s="166">
        <f t="shared" ref="F117:AF117" si="167">F47+F54+F58+F63</f>
        <v>7726510.9000000004</v>
      </c>
      <c r="G117" s="166">
        <f t="shared" si="167"/>
        <v>7726510.9000000004</v>
      </c>
      <c r="H117" s="166">
        <f t="shared" si="167"/>
        <v>68556.53</v>
      </c>
      <c r="I117" s="166">
        <f t="shared" si="167"/>
        <v>0</v>
      </c>
      <c r="J117" s="166">
        <f t="shared" si="167"/>
        <v>68556.53</v>
      </c>
      <c r="K117" s="166">
        <f t="shared" si="167"/>
        <v>7726510.9000000004</v>
      </c>
      <c r="L117" s="166">
        <f t="shared" si="167"/>
        <v>7795067.4300000006</v>
      </c>
      <c r="M117" s="166">
        <f t="shared" si="167"/>
        <v>5491970.4900000002</v>
      </c>
      <c r="N117" s="166">
        <f t="shared" si="167"/>
        <v>5560527.0199999996</v>
      </c>
      <c r="O117" s="166">
        <f t="shared" si="167"/>
        <v>-2234540.4100000006</v>
      </c>
      <c r="P117" s="166">
        <f t="shared" si="167"/>
        <v>-2234540.4100000006</v>
      </c>
      <c r="Q117" s="166">
        <f t="shared" si="167"/>
        <v>4768859.49</v>
      </c>
      <c r="R117" s="166">
        <f t="shared" si="167"/>
        <v>4837416.0199999996</v>
      </c>
      <c r="S117" s="166">
        <f t="shared" si="167"/>
        <v>-723111</v>
      </c>
      <c r="T117" s="166">
        <f t="shared" si="167"/>
        <v>-723111</v>
      </c>
      <c r="U117" s="166">
        <f t="shared" si="167"/>
        <v>4768859.49</v>
      </c>
      <c r="V117" s="166">
        <f t="shared" si="167"/>
        <v>4837416.0199999996</v>
      </c>
      <c r="W117" s="166">
        <f t="shared" si="167"/>
        <v>0</v>
      </c>
      <c r="X117" s="166">
        <f t="shared" si="167"/>
        <v>0</v>
      </c>
      <c r="Y117" s="166">
        <f t="shared" si="167"/>
        <v>4768859.49</v>
      </c>
      <c r="Z117" s="166">
        <f t="shared" si="167"/>
        <v>4837416.0199999996</v>
      </c>
      <c r="AA117" s="166">
        <f t="shared" si="167"/>
        <v>0</v>
      </c>
      <c r="AB117" s="166">
        <f t="shared" si="167"/>
        <v>0</v>
      </c>
      <c r="AC117" s="166">
        <f t="shared" si="167"/>
        <v>4910649.55</v>
      </c>
      <c r="AD117" s="166">
        <f t="shared" si="167"/>
        <v>4979206.0799999991</v>
      </c>
      <c r="AE117" s="166">
        <f t="shared" si="167"/>
        <v>-1758209.94</v>
      </c>
      <c r="AF117" s="166">
        <f t="shared" si="167"/>
        <v>-1758209.94</v>
      </c>
      <c r="AG117" s="166">
        <f t="shared" ref="AG117:AJ117" si="168">AG47+AG54+AG58+AG63</f>
        <v>4910649.55</v>
      </c>
      <c r="AH117" s="166">
        <f t="shared" si="168"/>
        <v>4979206.0799999991</v>
      </c>
      <c r="AI117" s="166">
        <f t="shared" si="168"/>
        <v>0</v>
      </c>
      <c r="AJ117" s="166">
        <f t="shared" si="168"/>
        <v>0</v>
      </c>
    </row>
    <row r="118" spans="1:36" x14ac:dyDescent="0.2">
      <c r="B118" s="62"/>
      <c r="C118" s="62"/>
      <c r="D118" s="62"/>
      <c r="E118" s="63" t="s">
        <v>35</v>
      </c>
      <c r="F118" s="64">
        <f>SUM(F113)</f>
        <v>242400</v>
      </c>
      <c r="G118" s="64">
        <f>SUM(G113)</f>
        <v>242400</v>
      </c>
      <c r="H118" s="64">
        <f>SUM(H113)</f>
        <v>0</v>
      </c>
      <c r="I118" s="64">
        <f>SUM(I113)</f>
        <v>0</v>
      </c>
      <c r="J118" s="64">
        <f>I118+H118</f>
        <v>0</v>
      </c>
      <c r="K118" s="64">
        <f t="shared" ref="K118:AF118" si="169">SUM(K113)</f>
        <v>242400</v>
      </c>
      <c r="L118" s="64">
        <f t="shared" si="169"/>
        <v>242400</v>
      </c>
      <c r="M118" s="64">
        <f t="shared" si="169"/>
        <v>242400</v>
      </c>
      <c r="N118" s="64">
        <f t="shared" si="169"/>
        <v>242400</v>
      </c>
      <c r="O118" s="64">
        <f t="shared" si="169"/>
        <v>0</v>
      </c>
      <c r="P118" s="166">
        <f t="shared" si="169"/>
        <v>0</v>
      </c>
      <c r="Q118" s="64">
        <f t="shared" si="169"/>
        <v>242400</v>
      </c>
      <c r="R118" s="64">
        <f t="shared" si="169"/>
        <v>242400</v>
      </c>
      <c r="S118" s="64">
        <f t="shared" si="169"/>
        <v>0</v>
      </c>
      <c r="T118" s="166">
        <f t="shared" si="169"/>
        <v>0</v>
      </c>
      <c r="U118" s="64">
        <f t="shared" si="169"/>
        <v>242400</v>
      </c>
      <c r="V118" s="64">
        <f t="shared" si="169"/>
        <v>242400</v>
      </c>
      <c r="W118" s="64">
        <f t="shared" si="169"/>
        <v>0</v>
      </c>
      <c r="X118" s="166">
        <f t="shared" si="169"/>
        <v>0</v>
      </c>
      <c r="Y118" s="64">
        <f t="shared" si="169"/>
        <v>242400</v>
      </c>
      <c r="Z118" s="64">
        <f t="shared" si="169"/>
        <v>242400</v>
      </c>
      <c r="AA118" s="64">
        <f t="shared" si="169"/>
        <v>0</v>
      </c>
      <c r="AB118" s="166">
        <f t="shared" si="169"/>
        <v>0</v>
      </c>
      <c r="AC118" s="64">
        <f t="shared" si="169"/>
        <v>242400</v>
      </c>
      <c r="AD118" s="64">
        <f t="shared" si="169"/>
        <v>242400</v>
      </c>
      <c r="AE118" s="64">
        <f t="shared" si="169"/>
        <v>0</v>
      </c>
      <c r="AF118" s="166">
        <f t="shared" si="169"/>
        <v>0</v>
      </c>
      <c r="AG118" s="64">
        <f t="shared" ref="AG118:AJ118" si="170">SUM(AG113)</f>
        <v>242400</v>
      </c>
      <c r="AH118" s="64">
        <f t="shared" si="170"/>
        <v>242400</v>
      </c>
      <c r="AI118" s="64">
        <f t="shared" si="170"/>
        <v>0</v>
      </c>
      <c r="AJ118" s="166">
        <f t="shared" si="170"/>
        <v>0</v>
      </c>
    </row>
    <row r="119" spans="1:36" x14ac:dyDescent="0.2">
      <c r="B119" s="65"/>
      <c r="C119" s="65"/>
      <c r="D119" s="65"/>
      <c r="E119" s="66" t="s">
        <v>99</v>
      </c>
      <c r="F119" s="67">
        <f>SUM(F115:F118)</f>
        <v>10715505.300000001</v>
      </c>
      <c r="G119" s="67">
        <f>SUM(G115:G118)</f>
        <v>10715505.300000001</v>
      </c>
      <c r="H119" s="67">
        <f>SUM(H115:H118)</f>
        <v>142374.9</v>
      </c>
      <c r="I119" s="67">
        <f>SUM(I115:I118)</f>
        <v>0</v>
      </c>
      <c r="J119" s="67">
        <f t="shared" si="154"/>
        <v>142374.9</v>
      </c>
      <c r="K119" s="67">
        <f t="shared" ref="K119:AF119" si="171">SUM(K115:K118)</f>
        <v>10705505.300000001</v>
      </c>
      <c r="L119" s="67">
        <f t="shared" si="171"/>
        <v>10847880.199999999</v>
      </c>
      <c r="M119" s="67">
        <f t="shared" si="171"/>
        <v>7219297.7800000003</v>
      </c>
      <c r="N119" s="67">
        <f t="shared" si="171"/>
        <v>7361672.6799999997</v>
      </c>
      <c r="O119" s="67">
        <f t="shared" si="171"/>
        <v>-3486207.5200000005</v>
      </c>
      <c r="P119" s="167">
        <f t="shared" si="171"/>
        <v>-3486207.5200000005</v>
      </c>
      <c r="Q119" s="67">
        <f t="shared" si="171"/>
        <v>6276500.7800000003</v>
      </c>
      <c r="R119" s="67">
        <f t="shared" si="171"/>
        <v>6418875.6799999997</v>
      </c>
      <c r="S119" s="67">
        <f t="shared" si="171"/>
        <v>-942797</v>
      </c>
      <c r="T119" s="167">
        <f t="shared" si="171"/>
        <v>-942797</v>
      </c>
      <c r="U119" s="67">
        <f t="shared" si="171"/>
        <v>6276500.7800000003</v>
      </c>
      <c r="V119" s="67">
        <f t="shared" si="171"/>
        <v>6418875.6799999997</v>
      </c>
      <c r="W119" s="67">
        <f t="shared" si="171"/>
        <v>0</v>
      </c>
      <c r="X119" s="167">
        <f t="shared" si="171"/>
        <v>0</v>
      </c>
      <c r="Y119" s="67">
        <f t="shared" si="171"/>
        <v>6329759.6600000001</v>
      </c>
      <c r="Z119" s="67">
        <f t="shared" si="171"/>
        <v>6472134.5599999996</v>
      </c>
      <c r="AA119" s="67">
        <f t="shared" si="171"/>
        <v>53258.880000000005</v>
      </c>
      <c r="AB119" s="167">
        <f t="shared" si="171"/>
        <v>53258.880000000005</v>
      </c>
      <c r="AC119" s="67">
        <f t="shared" si="171"/>
        <v>6455838.7599999998</v>
      </c>
      <c r="AD119" s="67">
        <f t="shared" si="171"/>
        <v>6598213.6599999992</v>
      </c>
      <c r="AE119" s="67">
        <f t="shared" si="171"/>
        <v>-1773920.9</v>
      </c>
      <c r="AF119" s="167">
        <f t="shared" si="171"/>
        <v>-1773920.9</v>
      </c>
      <c r="AG119" s="67">
        <f t="shared" ref="AG119:AJ119" si="172">SUM(AG115:AG118)</f>
        <v>6455838.7599999998</v>
      </c>
      <c r="AH119" s="67">
        <f t="shared" si="172"/>
        <v>6598213.6599999992</v>
      </c>
      <c r="AI119" s="67">
        <f t="shared" si="172"/>
        <v>0</v>
      </c>
      <c r="AJ119" s="167">
        <f t="shared" si="172"/>
        <v>0</v>
      </c>
    </row>
    <row r="120" spans="1:36" x14ac:dyDescent="0.2">
      <c r="M120" s="85"/>
    </row>
    <row r="121" spans="1:36" x14ac:dyDescent="0.2">
      <c r="M121" s="85"/>
    </row>
    <row r="124" spans="1:36" x14ac:dyDescent="0.2">
      <c r="J124" s="85"/>
      <c r="T124" s="85"/>
      <c r="AC124" s="85"/>
    </row>
    <row r="126" spans="1:36" x14ac:dyDescent="0.2">
      <c r="I126" s="85"/>
    </row>
    <row r="127" spans="1:36" x14ac:dyDescent="0.2">
      <c r="V127" s="85"/>
    </row>
  </sheetData>
  <mergeCells count="23">
    <mergeCell ref="A42:B42"/>
    <mergeCell ref="A2:B2"/>
    <mergeCell ref="A13:B13"/>
    <mergeCell ref="A29:B29"/>
    <mergeCell ref="A35:B35"/>
    <mergeCell ref="A38:B38"/>
    <mergeCell ref="A64:G64"/>
    <mergeCell ref="A44:B44"/>
    <mergeCell ref="A45:B45"/>
    <mergeCell ref="A47:B47"/>
    <mergeCell ref="A48:B48"/>
    <mergeCell ref="F48:G48"/>
    <mergeCell ref="A54:B54"/>
    <mergeCell ref="A55:B55"/>
    <mergeCell ref="F55:G55"/>
    <mergeCell ref="A58:B58"/>
    <mergeCell ref="A59:B59"/>
    <mergeCell ref="A63:B63"/>
    <mergeCell ref="A101:B101"/>
    <mergeCell ref="A103:B103"/>
    <mergeCell ref="A104:B104"/>
    <mergeCell ref="A113:B113"/>
    <mergeCell ref="A114:B114"/>
  </mergeCells>
  <pageMargins left="0.74803149606299213" right="0.74803149606299213" top="0.98425196850393704" bottom="0.98425196850393704" header="0.51181102362204722" footer="0.51181102362204722"/>
  <pageSetup paperSize="9" scale="47"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Περιοχές με ονόματα</vt:lpstr>
      </vt:variant>
      <vt:variant>
        <vt:i4>7</vt:i4>
      </vt:variant>
    </vt:vector>
  </HeadingPairs>
  <TitlesOfParts>
    <vt:vector size="15" baseType="lpstr">
      <vt:lpstr>2023_ΑΡΧΙΚΟΣ ΠΔΕ</vt:lpstr>
      <vt:lpstr>2η ΤΡΟΠΟΠΟΙΗΣΗ_ (1η ΠΔΕ)</vt:lpstr>
      <vt:lpstr>4η ΤΡΟΠΟΠΟΙΗΣΗ_ (2η ΠΔΕ) </vt:lpstr>
      <vt:lpstr>7η ΤΡΟΠΟΠΟΙΗΣΗ_(3η ΠΔΕ)</vt:lpstr>
      <vt:lpstr>8η ΤΡΟΠΟΠΟΙΗΣΗ_(4η ΠΔΕ) </vt:lpstr>
      <vt:lpstr>9η ΤΡΟΠΟΠΟΙΗΣΗ_(5η ΠΔΕ)  </vt:lpstr>
      <vt:lpstr>15η ΤΡΟΠΟΠΟΙΗΣΗ_(6η ΠΔΕ)</vt:lpstr>
      <vt:lpstr>16η ΤΡΟΠΟΠΟΙΗΣΗ_(7η ΠΔΕ) </vt:lpstr>
      <vt:lpstr>'15η ΤΡΟΠΟΠΟΙΗΣΗ_(6η ΠΔΕ)'!Print_Titles</vt:lpstr>
      <vt:lpstr>'16η ΤΡΟΠΟΠΟΙΗΣΗ_(7η ΠΔΕ) '!Print_Titles</vt:lpstr>
      <vt:lpstr>'2η ΤΡΟΠΟΠΟΙΗΣΗ_ (1η ΠΔΕ)'!Print_Titles</vt:lpstr>
      <vt:lpstr>'4η ΤΡΟΠΟΠΟΙΗΣΗ_ (2η ΠΔΕ) '!Print_Titles</vt:lpstr>
      <vt:lpstr>'7η ΤΡΟΠΟΠΟΙΗΣΗ_(3η ΠΔΕ)'!Print_Titles</vt:lpstr>
      <vt:lpstr>'8η ΤΡΟΠΟΠΟΙΗΣΗ_(4η ΠΔΕ) '!Print_Titles</vt:lpstr>
      <vt:lpstr>'9η ΤΡΟΠΟΠΟΙΗΣΗ_(5η ΠΔΕ)  '!Print_Titles</vt:lpstr>
    </vt:vector>
  </TitlesOfParts>
  <Company>University Of The Aegean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nkapa</dc:creator>
  <cp:lastModifiedBy>Malamatina Nina</cp:lastModifiedBy>
  <cp:lastPrinted>2021-12-15T12:39:55Z</cp:lastPrinted>
  <dcterms:created xsi:type="dcterms:W3CDTF">2008-03-26T09:20:04Z</dcterms:created>
  <dcterms:modified xsi:type="dcterms:W3CDTF">2023-09-29T09:18:46Z</dcterms:modified>
</cp:coreProperties>
</file>