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egean.gr\Admin\Users\Prytaniko_Sigklitos\ΣΥΜΒΟΥΛΙΟ ΔΙΟΙΚΗΣΗΣ\Πρακτικά Συνεδριάσεων\Τακτική_13_27.03.2024\ΕΙΣΗΓΗΣΕΙΣ\"/>
    </mc:Choice>
  </mc:AlternateContent>
  <bookViews>
    <workbookView xWindow="0" yWindow="0" windowWidth="28800" windowHeight="11730"/>
  </bookViews>
  <sheets>
    <sheet name="2024_ΑΡΧΙΚΟΣ ΠΔΕ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0" i="27" l="1"/>
  <c r="J51" i="27"/>
  <c r="J52" i="27"/>
  <c r="J53" i="27"/>
  <c r="J54" i="27"/>
  <c r="J55" i="27"/>
  <c r="J56" i="27"/>
  <c r="J57" i="27"/>
  <c r="J58" i="27"/>
  <c r="J59" i="27"/>
  <c r="J60" i="27"/>
  <c r="J61" i="27"/>
  <c r="J62" i="27"/>
  <c r="J63" i="27"/>
  <c r="J64" i="27"/>
  <c r="J65" i="27"/>
  <c r="J66" i="27"/>
  <c r="J67" i="27"/>
  <c r="J68" i="27"/>
  <c r="J69" i="27"/>
  <c r="I50" i="27"/>
  <c r="I51" i="27"/>
  <c r="I52" i="27"/>
  <c r="I53" i="27"/>
  <c r="I54" i="27"/>
  <c r="I55" i="27"/>
  <c r="I56" i="27"/>
  <c r="I57" i="27"/>
  <c r="I58" i="27"/>
  <c r="I59" i="27"/>
  <c r="I60" i="27"/>
  <c r="I61" i="27"/>
  <c r="I62" i="27"/>
  <c r="I63" i="27"/>
  <c r="I64" i="27"/>
  <c r="I65" i="27"/>
  <c r="I66" i="27"/>
  <c r="I67" i="27"/>
  <c r="I68" i="27"/>
  <c r="I69" i="27"/>
  <c r="J49" i="27"/>
  <c r="I49" i="27"/>
  <c r="J34" i="27"/>
  <c r="J35" i="27"/>
  <c r="J36" i="27"/>
  <c r="J37" i="27"/>
  <c r="J38" i="27"/>
  <c r="J39" i="27"/>
  <c r="J40" i="27"/>
  <c r="J41" i="27"/>
  <c r="J42" i="27"/>
  <c r="J43" i="27"/>
  <c r="J44" i="27"/>
  <c r="J45" i="27"/>
  <c r="J46" i="27"/>
  <c r="I34" i="27"/>
  <c r="I35" i="27"/>
  <c r="I36" i="27"/>
  <c r="I37" i="27"/>
  <c r="I38" i="27"/>
  <c r="I39" i="27"/>
  <c r="I40" i="27"/>
  <c r="I41" i="27"/>
  <c r="I42" i="27"/>
  <c r="I43" i="27"/>
  <c r="I44" i="27"/>
  <c r="I45" i="27"/>
  <c r="I46" i="27"/>
  <c r="J33" i="27"/>
  <c r="I33" i="27"/>
  <c r="J29" i="27"/>
  <c r="I29" i="27"/>
  <c r="J28" i="27"/>
  <c r="I28" i="27"/>
  <c r="J25" i="27"/>
  <c r="I25" i="27"/>
  <c r="J24" i="27"/>
  <c r="I24" i="27"/>
  <c r="J19" i="27"/>
  <c r="J20" i="27"/>
  <c r="J21" i="27"/>
  <c r="I19" i="27"/>
  <c r="I20" i="27"/>
  <c r="I21" i="27"/>
  <c r="J18" i="27"/>
  <c r="I18" i="27"/>
  <c r="J15" i="27"/>
  <c r="I15" i="27"/>
  <c r="J12" i="27"/>
  <c r="I12" i="27"/>
  <c r="J9" i="27"/>
  <c r="I9" i="27"/>
  <c r="J8" i="27"/>
  <c r="I8" i="27"/>
  <c r="J5" i="27"/>
  <c r="I5" i="27"/>
  <c r="J4" i="27"/>
  <c r="I4" i="27"/>
  <c r="H84" i="27" l="1"/>
  <c r="E84" i="27"/>
  <c r="D84" i="27"/>
  <c r="H72" i="27" l="1"/>
  <c r="F72" i="27"/>
  <c r="E72" i="27"/>
  <c r="D72" i="27"/>
  <c r="J6" i="27"/>
  <c r="J84" i="27" s="1"/>
  <c r="I6" i="27"/>
  <c r="I84" i="27" s="1"/>
  <c r="H6" i="27"/>
  <c r="F6" i="27"/>
  <c r="F84" i="27" s="1"/>
  <c r="G72" i="27"/>
  <c r="G6" i="27" l="1"/>
  <c r="G84" i="27" s="1"/>
  <c r="J82" i="27"/>
  <c r="J87" i="27" s="1"/>
  <c r="I82" i="27"/>
  <c r="I87" i="27" s="1"/>
  <c r="G80" i="27"/>
  <c r="H80" i="27" s="1"/>
  <c r="G79" i="27"/>
  <c r="H79" i="27" s="1"/>
  <c r="G78" i="27"/>
  <c r="F82" i="27"/>
  <c r="F87" i="27" s="1"/>
  <c r="F70" i="27"/>
  <c r="F47" i="27"/>
  <c r="F31" i="27"/>
  <c r="F22" i="27"/>
  <c r="F86" i="27" s="1"/>
  <c r="G82" i="27" l="1"/>
  <c r="G87" i="27" s="1"/>
  <c r="F85" i="27"/>
  <c r="F88" i="27" s="1"/>
  <c r="H78" i="27"/>
  <c r="H82" i="27" s="1"/>
  <c r="I70" i="27"/>
  <c r="J70" i="27"/>
  <c r="G70" i="27"/>
  <c r="H55" i="27"/>
  <c r="H54" i="27"/>
  <c r="I47" i="27"/>
  <c r="J47" i="27"/>
  <c r="G47" i="27"/>
  <c r="F83" i="27"/>
  <c r="J31" i="27"/>
  <c r="I31" i="27"/>
  <c r="G31" i="27"/>
  <c r="J22" i="27"/>
  <c r="I22" i="27"/>
  <c r="G22" i="27"/>
  <c r="G16" i="27"/>
  <c r="I16" i="27"/>
  <c r="J16" i="27"/>
  <c r="J72" i="27" l="1"/>
  <c r="J83" i="27" s="1"/>
  <c r="I72" i="27"/>
  <c r="I83" i="27" s="1"/>
  <c r="I85" i="27"/>
  <c r="G85" i="27"/>
  <c r="J85" i="27"/>
  <c r="J86" i="27"/>
  <c r="G86" i="27"/>
  <c r="G83" i="27"/>
  <c r="I86" i="27"/>
  <c r="I88" i="27" s="1"/>
  <c r="H87" i="27"/>
  <c r="E45" i="27"/>
  <c r="J88" i="27" l="1"/>
  <c r="G88" i="27"/>
  <c r="E53" i="27"/>
  <c r="D70" i="27" l="1"/>
  <c r="E69" i="27"/>
  <c r="E28" i="27" l="1"/>
  <c r="H28" i="27" s="1"/>
  <c r="E50" i="27" l="1"/>
  <c r="H50" i="27" s="1"/>
  <c r="E51" i="27"/>
  <c r="E52" i="27"/>
  <c r="H52" i="27" s="1"/>
  <c r="E56" i="27"/>
  <c r="H56" i="27" s="1"/>
  <c r="E57" i="27"/>
  <c r="H57" i="27" s="1"/>
  <c r="E58" i="27"/>
  <c r="H58" i="27" s="1"/>
  <c r="E59" i="27"/>
  <c r="H59" i="27" s="1"/>
  <c r="E60" i="27"/>
  <c r="E61" i="27"/>
  <c r="E62" i="27"/>
  <c r="H62" i="27" s="1"/>
  <c r="E63" i="27"/>
  <c r="E64" i="27"/>
  <c r="E65" i="27"/>
  <c r="E66" i="27"/>
  <c r="E67" i="27"/>
  <c r="E68" i="27"/>
  <c r="E49" i="27"/>
  <c r="E34" i="27"/>
  <c r="E35" i="27"/>
  <c r="E36" i="27"/>
  <c r="H36" i="27" s="1"/>
  <c r="E37" i="27"/>
  <c r="E39" i="27"/>
  <c r="H39" i="27" s="1"/>
  <c r="E40" i="27"/>
  <c r="E41" i="27"/>
  <c r="E42" i="27"/>
  <c r="E43" i="27"/>
  <c r="E44" i="27"/>
  <c r="E46" i="27"/>
  <c r="E29" i="27"/>
  <c r="H29" i="27" s="1"/>
  <c r="H31" i="27" s="1"/>
  <c r="E19" i="27"/>
  <c r="H19" i="27" s="1"/>
  <c r="E20" i="27"/>
  <c r="H20" i="27" s="1"/>
  <c r="E21" i="27"/>
  <c r="E9" i="27"/>
  <c r="E80" i="27"/>
  <c r="E79" i="27"/>
  <c r="E78" i="27"/>
  <c r="D47" i="27"/>
  <c r="E33" i="27"/>
  <c r="D31" i="27"/>
  <c r="D26" i="27"/>
  <c r="E25" i="27"/>
  <c r="E26" i="27" s="1"/>
  <c r="E24" i="27"/>
  <c r="D22" i="27"/>
  <c r="E18" i="27"/>
  <c r="D16" i="27"/>
  <c r="E15" i="27"/>
  <c r="D13" i="27"/>
  <c r="E12" i="27"/>
  <c r="E13" i="27" s="1"/>
  <c r="D10" i="27"/>
  <c r="E8" i="27"/>
  <c r="H22" i="27" l="1"/>
  <c r="H47" i="27"/>
  <c r="H70" i="27"/>
  <c r="E16" i="27"/>
  <c r="H15" i="27"/>
  <c r="E70" i="27"/>
  <c r="E31" i="27"/>
  <c r="D85" i="27"/>
  <c r="E22" i="27"/>
  <c r="D86" i="27"/>
  <c r="E82" i="27"/>
  <c r="E87" i="27" s="1"/>
  <c r="E10" i="27"/>
  <c r="E47" i="27"/>
  <c r="H85" i="27" l="1"/>
  <c r="H16" i="27"/>
  <c r="E86" i="27"/>
  <c r="E83" i="27"/>
  <c r="E85" i="27"/>
  <c r="H86" i="27" l="1"/>
  <c r="H88" i="27" s="1"/>
  <c r="H83" i="27"/>
  <c r="E88" i="27"/>
  <c r="D82" i="27" l="1"/>
  <c r="D87" i="27" s="1"/>
  <c r="D88" i="27" s="1"/>
  <c r="D83" i="27" l="1"/>
</calcChain>
</file>

<file path=xl/sharedStrings.xml><?xml version="1.0" encoding="utf-8"?>
<sst xmlns="http://schemas.openxmlformats.org/spreadsheetml/2006/main" count="197" uniqueCount="197">
  <si>
    <t>9349α</t>
  </si>
  <si>
    <t>9392α</t>
  </si>
  <si>
    <t>ΦΟΡΟΣ</t>
  </si>
  <si>
    <t>9392β</t>
  </si>
  <si>
    <t>9392γ</t>
  </si>
  <si>
    <t>9392δ</t>
  </si>
  <si>
    <t>9392ε</t>
  </si>
  <si>
    <t>9392ζ</t>
  </si>
  <si>
    <t>ΜΤΠΥ</t>
  </si>
  <si>
    <t>ΤΕΑΔΥ</t>
  </si>
  <si>
    <t>ΥΓ.ΠΕΡ</t>
  </si>
  <si>
    <t>ΣΥΝΟΛΟ ΚΡΑΤΗΣΕΩΝ</t>
  </si>
  <si>
    <t>9339β</t>
  </si>
  <si>
    <t>9339γ</t>
  </si>
  <si>
    <t>9329γ</t>
  </si>
  <si>
    <t>ΚΡΑΤΗΣΕΙΣ-ΑΝΤΙΚΡΙΖΟΜΕΝΟΙ</t>
  </si>
  <si>
    <t>9392η</t>
  </si>
  <si>
    <t xml:space="preserve">ΓΕΝΙΚΟ ΣΥΝΟΛΟ ΣΑΕ </t>
  </si>
  <si>
    <t>ΓΕΝΙΚΟ ΣΥΝΟΛΟ ΠΡΟΥΠΟΛΟΓΙΣΜΟΥ ΠΔΕ</t>
  </si>
  <si>
    <t>ΚΡΑΤΗΣΕΙΣ</t>
  </si>
  <si>
    <t>υπερ ΕΣΗΔΗΣ</t>
  </si>
  <si>
    <t>υπερ Α.Ε.Π.Π.</t>
  </si>
  <si>
    <t>υπερ Ε.Α.Α.ΔΗ.ΣΥ.</t>
  </si>
  <si>
    <t>ΣΥΝΟΛΟ ΣΑΕΠ0881</t>
  </si>
  <si>
    <t xml:space="preserve">ΑΡΧΙΚΟΣ_ ΕΣΟΔΑ </t>
  </si>
  <si>
    <t>ΣΥΝΟΛΟ ΣΑΕ388</t>
  </si>
  <si>
    <t>ΣΑΕ 388 (ΥΠΟΙΑΝ)</t>
  </si>
  <si>
    <t>2018ΣΕ38800009</t>
  </si>
  <si>
    <t>2018ΣΕ38800010</t>
  </si>
  <si>
    <t>2018ΕΠ08810004</t>
  </si>
  <si>
    <t>9349β</t>
  </si>
  <si>
    <t>2019ΕΠ06710032</t>
  </si>
  <si>
    <t>ΣΥΝΟΛΟ ΣΑΕΠ0671</t>
  </si>
  <si>
    <t>9339η</t>
  </si>
  <si>
    <t>2020ΕΠ08810003</t>
  </si>
  <si>
    <t>2019ΕΠ06710040</t>
  </si>
  <si>
    <t>ΣΑΕΠ 0881- ΕΣΠΑ</t>
  </si>
  <si>
    <t>ΣΑΕΠ 0671- ΕΣΠΑ</t>
  </si>
  <si>
    <t>ΣΑΕ 2751- ΕΣΠΑ</t>
  </si>
  <si>
    <t>9329η</t>
  </si>
  <si>
    <t>2020ΣΕ27510052</t>
  </si>
  <si>
    <t>ΣΥΝΟΛΟ ΣΑΕ2751</t>
  </si>
  <si>
    <t>ΣΑΜΠ 967- ΠΕΡ. ΝΟΤΙΟ ΑΙΓΑΙΟ</t>
  </si>
  <si>
    <t>9362λ</t>
  </si>
  <si>
    <t>2020ΜΠ96700000</t>
  </si>
  <si>
    <t>ΣΥΝΟΛΟ ΣΑΜΠ967</t>
  </si>
  <si>
    <t>ΕΘΝΙΚΟ</t>
  </si>
  <si>
    <t>ΕΣΠΑ</t>
  </si>
  <si>
    <t>ΣΥΝΟΛΟ</t>
  </si>
  <si>
    <t>ΑΝΑΚΑΤΑΣΚΕΥΗ ΚΕΝΤΡΙΚΟΥ ΚΤΙΡΙΟΥ (ΠΡΩΗΝ ΔΙΟΙΚΗΤΗΡΙΟ) ΚΑΙ ΔΙΑΜΟΡΦΩΣΗ ΠΕΡΙΒΑΛΛΟΝΤΟΣ ΧΩΡΟΥ ΤΟΥ ΚΤΙΡΙΑΚΟΥ ΣΥΓΚΡΟΤΗΜΑΤΟΣ [ΠΡΩΗΝ ΠΙΚΠΑ ΤΟΥ ΠΑΝΕΠΙΣΤΗΜΙΟΥ ΑΙΓΑΙΟΥ ΣΤΗ ΡΟΔΟ</t>
  </si>
  <si>
    <t>ΑΠΟΚΑΤΑΣΤΑΣΗ ΤΟΥ ΚΤΙΡΙΟΥ 04.7 ΤΟΥ ΠΑΝΕΠΙΣΤΗΜΙΟΥ ΑΙΓΑΙΟΥ ΣΤΑ ΤΑΜΠΑΚΙΚΑ ΣΑΜΟΥ</t>
  </si>
  <si>
    <t xml:space="preserve">Μελέτες αποκατάστασης και διαμόρφωση υφιστάμενων κτιρίων και ανέγερσης νέων κτιρίων Πανεπιστημίου Αιγαίου στη Ρόδο. </t>
  </si>
  <si>
    <t>ΕΝΕΡΓΕΙΑΚΗ ΑΝΑΒΑΘΜΙΣΗ ΚΤΙΡΙΩΝ ΛΟΦΟΥ ΠΑΝΕΠΙΣΤΗΜΙΟΥ ΑΙΓΑΙΟΥ</t>
  </si>
  <si>
    <t xml:space="preserve">ΠΡΟΜΗΘΕΙΑ ΕΞΟΠΛΙΣΜΟΥ ΚΑΙ ΔΗΜΙΟΥΡΓΙΑ ΥΠΟΔΟΜΩΝ ΓΙΑ ΤΙΣ ΕΚΠΑΙΔΕΥΤΙΚΕΣ ΑΝΑΓΚΕΣ ΤΟΥ ΠΑΝΕΠΙΣΤΗΜΙΟΥ ΑΙΓΑΙΟΥ ΣΕ ΛΕΣΒΟ, ΧΙΟ, ΣΑΜΟ ΚΑΙ ΛΗΜΝΟ, </t>
  </si>
  <si>
    <t>ΚΑΤΑΣΚΕΥΗ ΚΤΙΡΙΟΥ ΣΧΟΛΗΣ ΚΟΙΝΩΝΙΚΩΝ ΕΠΙΣΤΗΜΩΝ ΠΑΝΕΠΙΣΤΗΜΙΟΥ ΑΙΓΑΙΟΥ (ΜΥΤΙΛΗΝΗ)</t>
  </si>
  <si>
    <t>9349η</t>
  </si>
  <si>
    <t>2021ΕΠ08810015</t>
  </si>
  <si>
    <t>Προμήθεια Ηλεκτρονικού Εξοπλισμού για τις Ακαδημαϊκές Μονάδες του Πανεπιστημίου Αιγαίου στο Β.Αιγαίο</t>
  </si>
  <si>
    <t>9362αγ</t>
  </si>
  <si>
    <t>2022ΕΠ08810006</t>
  </si>
  <si>
    <t>ΜΕΛΕΤΗ ΑΠΟΚΑΤΑΣΤΑΣΗΣ ΚΑΙ ΕΠΕΚΤΑΣΗΣ ΚΑΡΡΑΔΕΙΟΥ ΚΤΙΡΙΟΥ ΣΤΗ ΧΙΟ</t>
  </si>
  <si>
    <t>Βελτίωση υποδομών Πανεπιστημίου Αιγαίου στη Σύρο και την Ρόδο</t>
  </si>
  <si>
    <t>Ενεργειακή αναβάθμιση κτιρίου Κλεόβουλος του Πανεπιστημίου Αιγαίου στη Ρόδο</t>
  </si>
  <si>
    <t>ΣΑΕΠ0677-ΕΣΠΑ</t>
  </si>
  <si>
    <t>9329βγ</t>
  </si>
  <si>
    <t>2023ΕΠ06770011</t>
  </si>
  <si>
    <t>Ενεργειακή αναβάθμιση κτιρίου Κλεόβουλος του Πανεπιστημίου Αιγαίου στη Ρ'οδο (2019ΕΠ06710040)</t>
  </si>
  <si>
    <t>9349ββ</t>
  </si>
  <si>
    <t>2023ΕΠ06770024</t>
  </si>
  <si>
    <t>ΣΥΝΟΛΟ ΣΑΕΠ0677</t>
  </si>
  <si>
    <t>ΣΑΝΑ346 - Νέα ΕΡΓΑ (ΤΠΑ του ΥΠΕΘ)</t>
  </si>
  <si>
    <t>9329αα</t>
  </si>
  <si>
    <t>2021ΝΑ34600156</t>
  </si>
  <si>
    <t xml:space="preserve">ΕΠΙΣΚΕΥΕΣ ΣΥΝΤΗΡΗΣΕΙΣ ΜΕΤΑΤΡΟΠΕΣ ΔΙΑΡΡΥΘΜΙΣΕΙΣ ΚΑΙ ΕΞΟΠΛΙΣΜΟΣ ΚΤΙΡΙΩΝ ΣΤΗ ΧΙΟ (ΠΚ 1999ΣΕ04600011) </t>
  </si>
  <si>
    <t>9329αβ</t>
  </si>
  <si>
    <t>2021ΝΑ34600157</t>
  </si>
  <si>
    <t xml:space="preserve">ΕΠΙΣΚΕΥΕΣ ΣΥΝΤΗΡΗΣΕΙΣ ΜΕΤΑΤΡΟΠΕΣ ΔΙΑΡΡΥΘΜΙΣΕΙΣ ΚΑΙ ΕΞΟΠΛΙΣΜΟΣ ΚΤΙΡΙΩΝ ΣΤΗ ΣΑΜΟ (ΠΚ 1993ΣΕ04600012) </t>
  </si>
  <si>
    <t>9329αγ</t>
  </si>
  <si>
    <t>2021ΝΑ34600158</t>
  </si>
  <si>
    <t>ΟΡΙΖΟΝΤΙΕΣ ΣΥΝΤΗΡΗΣΕΙΣ ΚΑΙ ΕΞΟΠΛΙΣΜΟΣ ΚΤΙΡΙΩΝ ΠΑΝΕΠΙΣΤΗΜΙΟΥ ΑΙΓΑΙΟΥ (ΠΚ 1998ΣΕ04600006 ΚΑΙ 2005ΣΕ04600059)</t>
  </si>
  <si>
    <t>9329αδ</t>
  </si>
  <si>
    <t>2021ΝΑ34600357</t>
  </si>
  <si>
    <t xml:space="preserve">ΕΠΙΣΚΕΥΕΣ ΣΥΝΤΗΡΗΣΕΙΣ ΜΕΤΑΤΡΟΠΕΣ ΔΙΑΡΡΥΘΜΙΣΕΙΣ ΚΤΙΡΙΩΝ ΣΤΗ ΧΙΟ, ΠΑΝ. ΑΙΓΑΙΟΥ </t>
  </si>
  <si>
    <t>9329αε</t>
  </si>
  <si>
    <t>2021ΝΑ34600358</t>
  </si>
  <si>
    <t>ΕΠΙΣΚΕΥΕΣ ΣΥΝΤΗΡΗΣΕΙΣ ΜΕΤΑΤΡΟΠΕΣ ΔΙΑΡΡΥΘΜΙΣΕΙΣ ΚΤΙΡΙΩΝ ΣΤΗ ΣΑΜΟ, ΠΑΝ.ΑΙΓΑΙΟΥ</t>
  </si>
  <si>
    <t>9329αζ</t>
  </si>
  <si>
    <t>2021ΝΑ34600359</t>
  </si>
  <si>
    <t>ΟΡΙΖΟΝΤΙΕΣ ΣΥΝΤΗΡΗΣΕΙΣ ΚΤΙΡΙΩΝ ΠΑΝΕΠΙΣΤΗΜΙΟΥ ΑΙΓΑΙΟΥ (ΠΚ 2014ΣΕ54600039)</t>
  </si>
  <si>
    <t>9329αη</t>
  </si>
  <si>
    <t>2021ΝΑ34600360</t>
  </si>
  <si>
    <t>ΕΠΙΣΚΕΥΕΣ ΣΥΝΤΗΡΗΣΕΙΣ ΜΕΤΑΤΡΟΠΕΣ ΔΙΑΡΡΥΘΜΙΣΕΙΣ ΚΤΙΡΙΩΝ ΣΤΗ ΜΥΤΙΛΗΝΗ (ΠΚ 2014ΣΕ54600040), ΠΑΝ.ΑΙΓΑΙΟΥ</t>
  </si>
  <si>
    <t>9329αθ</t>
  </si>
  <si>
    <t>2021ΝΑ34600361</t>
  </si>
  <si>
    <t>ΕΠΙΣΚΕΥΕΣ ΣΥΝΤΗΡΗΣΕΙΣ ΜΕΤΑΤΡΟΠΕΣ ΔΙΑΡΡΥΘΜΙΣΕΙΣ  ΚΤΙΡΙΩΝ ΣΤΗ ΡΟΔΟ (ΠΚ 2014ΣΕ54600041), ΠΑΝ.ΑΙΓΑΙΟΥ</t>
  </si>
  <si>
    <t>9329αι</t>
  </si>
  <si>
    <t>2021ΝΑ34600362</t>
  </si>
  <si>
    <t>ΕΠΙΣΚΕΥΕΣ ΣΥΝΤΗΡΗΣΕΙΣ ΜΕΤΑΤΡΟΠΕΣ ΔΙΑΡΡΥΘΜΙΣΕΙΣ ΚΤΙΡΙΩΝ ΣΤΗ  ΛΗΜΝΟ</t>
  </si>
  <si>
    <t>9329ακ</t>
  </si>
  <si>
    <t>2021ΝΑ34600373</t>
  </si>
  <si>
    <t>ΕΠΙΣΚΕΥΕΣ ΣΥΝΤΗΡΗΣΕΙΣ ΜΕΤΑΤΡΟΠΕΣ ΔΙΑΡΡΥΘΜΙΣΕΙΣ ΚΤΙΡΙΩΝ ΣΤΗ ΣΥΡΟ (ΠΚ 2014ΣΕ54600043), ΠΑΝ.ΑΙΓΑΙΟΥ</t>
  </si>
  <si>
    <t>9362αα</t>
  </si>
  <si>
    <t>2021ΝΑ34600086</t>
  </si>
  <si>
    <t>ΜΙΚΡΕΣ ΜΕΛΕΤΕΣ ΚΑΙ ΑΡΧΙΤΕΚΤΟΝΙΚΟΙ ΔΙΑΓΩΝΙΣΜΟΙ ΠΑΝΕΠΙΣΤΗΜΙΟΥ ΑΙΓΑΙΟΥ</t>
  </si>
  <si>
    <t>9329βα</t>
  </si>
  <si>
    <t>2021ΝΑ34600242</t>
  </si>
  <si>
    <t>ΥΠΗΡΕΣΙΕΣ ΓΙΑ ΤΗΝ ΥΠΑΓΩΓΗ ΣΤΙΣ ΔΙΑΤΑΞΕΙΣ ΤΟΥ Ν. 4495/2017 ΔΥΟ ΚΤΗΡΙΩΝ ΤΟΥ ΠΑΝΕΠΙΣΤΗΜΙΟΥ ΑΙΓΑΙΟΥ ΣΤΗ ΧΙΟ</t>
  </si>
  <si>
    <t>9362αβ</t>
  </si>
  <si>
    <t>2021ΝΑ34600207</t>
  </si>
  <si>
    <t>ΜΕΛΕΤΗ ΑΝΑΠΛΑΣΗΣ ΤΜΗΜΑΤΟΣ ΤΗΣ ΠΕΡΙΟΧΗΣ "ΤΑΜΠΑΚΙΚΑ" ΚΑΡΛΟΒΑΣΙΟΥ ΓΙΑ ΤΗ ΣΤΕΓΑΣΗ ΤΗΣ ΣΧΟΛΗΣ ΘΕΤΙΚΩΝ ΕΠΙΣΤΗΜΩΝ ΤΟΥ ΠΑΝΕΠΙΣΤΗΜΙΟΥ ΑΙΓΑΙΟΥ ΣΤΗ ΣΑΜΟ.</t>
  </si>
  <si>
    <t>9349αα</t>
  </si>
  <si>
    <t>2021ΝΑ34600112</t>
  </si>
  <si>
    <t xml:space="preserve">ΠΡΟΜΗΘΕΙΑ ΕΙΔΩΝ ΒΟΗΘΗΤΙΚΟΥ ΔΙΚΤΥΑΚΟΥ ΕΞΟΠΛΙΣΜΟΥ, ΠΑΝ. ΑΙΓΑΙΟΥ </t>
  </si>
  <si>
    <t>ΣΥΝΟΛΟ ΣΑΝΑ346</t>
  </si>
  <si>
    <t>ΝΕΑ ΕΡΓΑ ΕΠΑ</t>
  </si>
  <si>
    <t>9329αλ</t>
  </si>
  <si>
    <t>2023ΝΑ34600010</t>
  </si>
  <si>
    <t>Συντηρήσεις κτηριακών εγκαταστάσεων - χώρων πρασίνου - περιβάλλοντα χώρου καθώς και μικρής κλίμακας παρεμβάσεις - επισκευές - διαρρυθμίσεις - διαμορφώσεις χώρων του Πανεπιστημίου Αιγαίου στη Ρόδο για τη χρονική περίοδο 2023 - 2025</t>
  </si>
  <si>
    <t>9329αμ</t>
  </si>
  <si>
    <t>2023ΝΑ34600009</t>
  </si>
  <si>
    <t>Συντηρήσεις - Επισκευές ηλεκτρομηχανολογικών εγκαταστάσεων και συναφών υποδομών του Πανεπιστημίου Αιγαίου στη Ρόδο για τη χρονική περίοδο 2023 - 2025</t>
  </si>
  <si>
    <t>9329αν</t>
  </si>
  <si>
    <t>2023ΝΑ34600022</t>
  </si>
  <si>
    <t>Συντηρήσεις κτιριακών εγκαταστάσεων και συναφών υποδομών, συμπεριλαμβανομένων χώρων πρασίνου καθώς και μικρής κλίμακας τοπικές παρεμβάσεις, επισκευές,διαρρυθμίσεις, διαμορφώσεις χώρων του Πανεπιστημίου Αιγαίου στη Λήμνο για την χρονική περίοδο 2023 – 2025</t>
  </si>
  <si>
    <t>9329αξ</t>
  </si>
  <si>
    <t>2023ΝΑ34600023</t>
  </si>
  <si>
    <t>Συντηρήσεις - Επισκευές ηλεκτρομηχανολογικών εγκαταστάσεων και συναφών υποδομών του Πανεπιστημίου Αιγαίου στη Λήμνο για την χρονική περίοδο 2023 – 2025</t>
  </si>
  <si>
    <t>9329αο</t>
  </si>
  <si>
    <t xml:space="preserve"> 2023ΝΑ34600059</t>
  </si>
  <si>
    <t>Συντηρήσεις κτηριακών εγκαταστάσεων και συναφών υποδομών, συμπεριλαμβανομένου του περιβάλλοντα χώρου καθώς και μικρής κλίμακας τοπικές παρεμβάσεις - επισκευές - διαρρυθμίσεις - διαμορφώσεις χώρων του Παν.Αιγαίου στη  Σύρο, (2023-2025)</t>
  </si>
  <si>
    <t>9329απ</t>
  </si>
  <si>
    <t>2023ΝΑ34600015</t>
  </si>
  <si>
    <t>Συντηρήσεις - Επισκευές - Αναβαθμίσεις ηλεκτρομηχανολογικών εγκαταστάσεων και συναφών υποδομών του Πανεπιστημίου Αιγαίου στη Σύρο (χρονική περίοδο 2023-2025)</t>
  </si>
  <si>
    <t>9329αρ</t>
  </si>
  <si>
    <t>2023ΝΑ34600016</t>
  </si>
  <si>
    <t>Συντηρήσεις-επισκευές επιστημονικού -ερευνητικου εξοπλισμού του Πανεπιστημίου Αιγαίου στη Σύρο (2023-2025).</t>
  </si>
  <si>
    <t>9329ασ</t>
  </si>
  <si>
    <t>2023ΝΑ34600051</t>
  </si>
  <si>
    <t>Συντηρήσεις κτηριακών εγκαταστάσεων και συναφών υποδομών, συμπεριλαμβ. χώρων πρασίνου και εν γένει περιβάλλοντα χώρου καθώς και μικρής κλίμακας τοπικές παρεμβάσεις - επισκευές - διαρρυθμίσεις - διαμορφώσεις χώρων του Πανεπιστημίου Αιγαίου στη Μυτιλήνη.</t>
  </si>
  <si>
    <t>9329ατ</t>
  </si>
  <si>
    <t>2023ΝΑ34600052</t>
  </si>
  <si>
    <t>Συντηρήσεις - Επισκευές Ηλεκτρομηχανολογικών εγκαταστάσεων &amp; συναφών υποδομών του Πανεπιστημίου Αιγαίου στη Μυτιλήνη για την χρονική περίοδο 2023 – 2025.</t>
  </si>
  <si>
    <t>9329αφ</t>
  </si>
  <si>
    <t>2023ΝΑ34600057</t>
  </si>
  <si>
    <t>Συντηρήσεις κτηριακών εγκαταστάσεων και συναφών υποδομών, συμπεριλαμβανομένων χώρων πρασίνου και εν γένει περιβάλλοντα χώρου καθώς και μικρής κλίμακας τοπικές παρεμβάσεις-επισκευές-διαρρυθμίσεις-διαμορφώσεις χώρων του Πανεπιστημίου Αιγαίου στη Χίο.</t>
  </si>
  <si>
    <t>9329αχ</t>
  </si>
  <si>
    <t>2023ΝΑ34600058</t>
  </si>
  <si>
    <t>Συντηρήσεις- Επισκευές ηλεκτρομηχανολογικών εγκαταστάσεων και συναφών υποδομών στην Πανεπιστημιακή Μονάδα Χίου</t>
  </si>
  <si>
    <t>9329αψ</t>
  </si>
  <si>
    <t xml:space="preserve">
2023ΝΑ34600027</t>
  </si>
  <si>
    <t>Συντηρήσεις κτιριακών εγκαταστάσεων και συναφών υποδομών, συμπεριλαμβανομένων χώρων πρασίνου και εν γένει περιβάλλοντα χώρου καθώς και μικρής κλίμακας τοπικές παρεμβάσεις - επισκευές - διαρρυθμίσεις - διαμορφώσεις χώρων του Πανεπιστημίου Αιγαίου στη ΣΑΜΟ</t>
  </si>
  <si>
    <t>9329αω</t>
  </si>
  <si>
    <t>2023ΝΑ34600028</t>
  </si>
  <si>
    <t>Συντηρήσεις - Επισκευές ηλεκτρομηχανολογικών εγκαταστάσεων και συναφών υποδομών του Πανεπιστημίου Αιγαίου στη  Σάμο</t>
  </si>
  <si>
    <t>9329ββ</t>
  </si>
  <si>
    <t>2023ΝΑ34600076</t>
  </si>
  <si>
    <t>Συντηρήσεις - Επισκευές ηλεκτρομηχανολογικών εγκαταστάσεων και συναφών υποδομών, του κτιρίου επί της οδού Βουλγαροκτόνου 30 στην Αθήνα,  του Πανεπιστημίου Αιγαίου για την χρονική περίοδο 2023 - 2025</t>
  </si>
  <si>
    <t>9362αδ</t>
  </si>
  <si>
    <t>2023ΝΑ34600039</t>
  </si>
  <si>
    <t>Μελέτες και συναφείς υπηρεσίες μικρής κλίμακας για τις ανάγκες του Πανεπιστημίου Αιγαίου (περιόδου 2023-2025).</t>
  </si>
  <si>
    <t>9329βδ</t>
  </si>
  <si>
    <t>2023ΝΑ34600077</t>
  </si>
  <si>
    <t>Συντηρήσεις κτηριακών εγκαταστάσεων και συναφών υποδομών,και εν γένει περιβάλλοντα χώρου καθώς και μικρής κλίμακας τοπικές παρεμβάσεις-επισκευές-διαρρυθμίσεις-διαμορφώσεις στο κτίριο επί της οδού Βουλγαροκτόνου 30 στην Αθήνα, του Παν. Αιγαίου (2023-2025)</t>
  </si>
  <si>
    <t>9329βε</t>
  </si>
  <si>
    <t>2023ΝΑ34600103</t>
  </si>
  <si>
    <t>ΑΠΟΚΑΤΑΣΤΑΣΗ ΔΟΜΙΚΩΝ ΦΘΟΡΩΝ ΣΕ ΟΛΕΣ ΤΙΣ ΘΕΣΕΙΣ ΕΞΩΤΕΡΙΚΑ ΤΩΝ ΚΤΙΡΙΩΝ ΤΩΝ ΦΟΙΤΗΤΙΚΩΝ ΚΑΤΟΙΚΙΩΝ ΣΑΜΟΥ, ΠΕΡΙΦΡΑΞΗ &amp; ΔΙΑΜΟΡΦΩΣΗ ΠΕΡΙΒΑΛΛΟΝΤΑ ΧΩΡΟΥ ΣΤΗ ΒΑ ΠΛΕΥΡΑ ΤΟΥ ΟΙΚΟΠΕΔΟΥ, ΤΟΥ ΠΑΝ. ΑΙΓΑΙΟΥ (Κατ. 3)</t>
  </si>
  <si>
    <t>9362αε</t>
  </si>
  <si>
    <t xml:space="preserve"> 2023ΝΑ34600104</t>
  </si>
  <si>
    <t>ΜΕΛΕΤΗ ΕΝΕΡΓΕΙΑΚΗΣ ΑΝΑΒΑΘΜΙΣΗΣ ΤΩΝ ΤΕΣΣΑΡΩΝ (4) ΚΤΗΡΙΩΝ ΤΟΥ ΚΤΗΡΙΑΚΟΥ ΣΥΓΚΡΟΤΗΜΑΤΟΣ ΤΩΝ ΦΟΙΤΗΤΙΚΩΝ ΚΑΤΟΙΚΙΩΝ ΤΟΥ ΠΑΝΕΠΙΣΤΗΜΙΟΥ ΑΙΓΑΙΟΥ ΣΤΗ ΣΑΜΟ (Κατ. 2.0)</t>
  </si>
  <si>
    <t>9329βζ</t>
  </si>
  <si>
    <t>2023ΝΑ34600108</t>
  </si>
  <si>
    <t>Υποστήριξη του Πανεπιστημίου Αιγαίου με πόρους του ΕΠΑ για την έναρξη και υλοποίηση συγχρηματοδοτούμενου έργου στο πλαίσιο της πράξης «Ενεργειακή Αναβάθμιση Κτηρίων Λόφου Πανεπιστημίου Αιγαίου» με κωδικό ΟΠΣ 5050819</t>
  </si>
  <si>
    <t>9362αζ</t>
  </si>
  <si>
    <t>2023ΝΑ34600114</t>
  </si>
  <si>
    <t>ΜΕΛΕΤΗ ΑΠΟΚΑΤΑΣΤΑΣΗΣ ΥΦΙΣΤΑΜΕΝΩΝ ΚΤΙΡΙΩΝ ΤΟΥ ΚΤΗΡΙΑΚΟΥ ΣΥΓΚΡΟΤΗΜΑΤΟΣ ΤΩΝ ΦΟΙΤΗΤΙΚΩΝ ΚΑΤΟΙΚΙΩΝ ΤΟΥ ΠΑΝΕΠΙΣΤΗΜΙΟΥ ΑΙΓΑΙΟΥ ΣΤΗ ΧΙΟ, ΣΥΝΤΑΞΗ ΤΕΥΧΩΝ ΔΗΜΟΠΡΑΤΗΣΗΣ &amp; ΕΚΔΟΣΗ ΑΔΕΙΑΣ ΔΟΜΗΣΗΣ (Κατ. 2.0)</t>
  </si>
  <si>
    <t>ΣΥΝΟΛΟ ΝΕΑ ΕΡΓΑ ΕΠΑ</t>
  </si>
  <si>
    <t>9392θ</t>
  </si>
  <si>
    <t>υπερ Ε.Α.ΔΗ.ΣΥ</t>
  </si>
  <si>
    <t>ΕΘΝΙΚΟ ΕΠΑ</t>
  </si>
  <si>
    <t>ΚΩΔΙΚΟΣ     ΕΞΟΔΟΥ/ΕΣΟΔΟΥ (ΠΑΝΕΠΙΣΤΗΜΙΟΥ)</t>
  </si>
  <si>
    <t>ΑΡΙΘΜΟΣ ΕΡΓΟΥ (ενάριθμος ΣΑ)</t>
  </si>
  <si>
    <t>Τίτλος έργου</t>
  </si>
  <si>
    <t xml:space="preserve">ΑΡΧΙΚΟΣ_ ΕΞΟΔΑ </t>
  </si>
  <si>
    <t>2023ΝΑ34600118</t>
  </si>
  <si>
    <t>ΑΓΟΡΑ ΑΚΙΝΗΤΟΥ ΟΙΚΟΠΕΔΟΥ ΣΤΗ ΡΟΔΟ ΓΙΑ ΤΗΝ ΚΑΛΥΨΗ ΑΝΑΓΚΩΝ ΤΟΥ ΠΑΝΕΠΙΣΤΗΜΙΟΥ ΑΙΓΑΙΟΥ ΣΕ ΦΟΙΤΗΤΙΚΕΣ ΚΑΤΟΙΚΙΕΣ (Κατ. 1.0)</t>
  </si>
  <si>
    <t>Ταμειακό Υπόλοιπο 2023</t>
  </si>
  <si>
    <t>ΕΣΟΔΑ 1η ΤΡΟΠ</t>
  </si>
  <si>
    <t>ΕΞΟΔΑ 1η ΤΡΟΠ</t>
  </si>
  <si>
    <t>ΕΣΟΔΑ - ΔΙΑΜΟΡΦΩΣΗ 1η (ΣΑΕ)</t>
  </si>
  <si>
    <t xml:space="preserve">ΕΞΟΔΑ - ΔΙΑΜΟΡΦΩΣΗ 1η (ΣΑΕ+ΤΑΜ ΥΠΟΛΟΙΠΟ) </t>
  </si>
  <si>
    <t>Αναβάθμιση ηλεκτρονικού εξοπλισμού Πανεπιστημίου Ν. Αιγαίου (2019ΕΠ06710032)</t>
  </si>
  <si>
    <t>ΣΑΕ 546 ΕΡΓΑ</t>
  </si>
  <si>
    <t>9329λ</t>
  </si>
  <si>
    <r>
      <t xml:space="preserve">2014ΣΕ54600040 </t>
    </r>
    <r>
      <rPr>
        <sz val="9"/>
        <color theme="9" tint="-0.499984740745262"/>
        <rFont val="Arial Greek"/>
        <charset val="161"/>
      </rPr>
      <t>(ΠΚ 1999ΣΕ04600044)</t>
    </r>
  </si>
  <si>
    <t>9329υ</t>
  </si>
  <si>
    <t>2020ΣΕ54600025</t>
  </si>
  <si>
    <t>ΣΥΝΟΛΟ ΣΑΕ546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</si>
</sst>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19" x14ac:knownFonts="1"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i/>
      <sz val="8"/>
      <name val="Arial Greek"/>
      <charset val="161"/>
    </font>
    <font>
      <sz val="6"/>
      <name val="Arial Greek"/>
      <charset val="161"/>
    </font>
    <font>
      <b/>
      <sz val="9"/>
      <name val="Arial Greek"/>
      <charset val="161"/>
    </font>
    <font>
      <sz val="10"/>
      <color rgb="FFFF0000"/>
      <name val="Arial Greek"/>
      <charset val="161"/>
    </font>
    <font>
      <b/>
      <i/>
      <sz val="9"/>
      <color indexed="17"/>
      <name val="Arial Greek"/>
      <charset val="161"/>
    </font>
    <font>
      <sz val="9"/>
      <name val="Arial Greek"/>
      <charset val="161"/>
    </font>
    <font>
      <sz val="9"/>
      <name val="Arial"/>
      <family val="2"/>
      <charset val="161"/>
    </font>
    <font>
      <sz val="9"/>
      <color theme="1"/>
      <name val="Arial"/>
      <family val="2"/>
      <charset val="161"/>
    </font>
    <font>
      <i/>
      <sz val="9"/>
      <color theme="6" tint="-0.499984740745262"/>
      <name val="Arial"/>
      <family val="2"/>
      <charset val="161"/>
    </font>
    <font>
      <i/>
      <sz val="9"/>
      <name val="Arial"/>
      <family val="2"/>
      <charset val="161"/>
    </font>
    <font>
      <i/>
      <sz val="9"/>
      <color indexed="17"/>
      <name val="Arial"/>
      <family val="2"/>
      <charset val="161"/>
    </font>
    <font>
      <sz val="9"/>
      <color rgb="FFFF0000"/>
      <name val="Arial"/>
      <family val="2"/>
      <charset val="161"/>
    </font>
    <font>
      <b/>
      <i/>
      <sz val="9"/>
      <color theme="6" tint="-0.249977111117893"/>
      <name val="Arial"/>
      <family val="2"/>
      <charset val="161"/>
    </font>
    <font>
      <b/>
      <i/>
      <sz val="9"/>
      <name val="Arial"/>
      <family val="2"/>
      <charset val="161"/>
    </font>
    <font>
      <b/>
      <u/>
      <sz val="9"/>
      <name val="Arial"/>
      <family val="2"/>
      <charset val="161"/>
    </font>
    <font>
      <sz val="9"/>
      <color theme="9" tint="-0.499984740745262"/>
      <name val="Arial Greek"/>
      <charset val="161"/>
    </font>
    <font>
      <i/>
      <sz val="9"/>
      <name val="Arial Greek"/>
      <charset val="16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0" fillId="2" borderId="0" xfId="0" applyFill="1" applyBorder="1" applyAlignment="1">
      <alignment wrapText="1"/>
    </xf>
    <xf numFmtId="0" fontId="0" fillId="2" borderId="0" xfId="0" applyFill="1" applyBorder="1"/>
    <xf numFmtId="0" fontId="2" fillId="2" borderId="0" xfId="0" applyFont="1" applyFill="1" applyBorder="1"/>
    <xf numFmtId="0" fontId="0" fillId="2" borderId="0" xfId="0" applyFont="1" applyFill="1" applyBorder="1"/>
    <xf numFmtId="0" fontId="3" fillId="2" borderId="0" xfId="0" applyFont="1" applyFill="1" applyBorder="1"/>
    <xf numFmtId="0" fontId="7" fillId="2" borderId="1" xfId="0" applyFont="1" applyFill="1" applyBorder="1" applyAlignment="1">
      <alignment wrapText="1"/>
    </xf>
    <xf numFmtId="4" fontId="8" fillId="2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wrapText="1"/>
    </xf>
    <xf numFmtId="4" fontId="8" fillId="0" borderId="1" xfId="0" applyNumberFormat="1" applyFont="1" applyFill="1" applyBorder="1" applyAlignment="1">
      <alignment horizontal="left" wrapText="1"/>
    </xf>
    <xf numFmtId="0" fontId="5" fillId="2" borderId="0" xfId="0" applyFont="1" applyFill="1" applyBorder="1"/>
    <xf numFmtId="0" fontId="4" fillId="2" borderId="2" xfId="0" applyFont="1" applyFill="1" applyBorder="1" applyAlignment="1">
      <alignment horizontal="center" wrapText="1"/>
    </xf>
    <xf numFmtId="4" fontId="8" fillId="0" borderId="1" xfId="0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11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1" fillId="9" borderId="1" xfId="0" applyFont="1" applyFill="1" applyBorder="1" applyAlignment="1">
      <alignment wrapText="1"/>
    </xf>
    <xf numFmtId="0" fontId="11" fillId="10" borderId="1" xfId="0" applyFont="1" applyFill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8" fillId="2" borderId="1" xfId="0" applyNumberFormat="1" applyFont="1" applyFill="1" applyBorder="1" applyAlignment="1">
      <alignment wrapText="1"/>
    </xf>
    <xf numFmtId="4" fontId="8" fillId="2" borderId="2" xfId="0" applyNumberFormat="1" applyFont="1" applyFill="1" applyBorder="1" applyAlignment="1">
      <alignment wrapText="1"/>
    </xf>
    <xf numFmtId="2" fontId="13" fillId="0" borderId="1" xfId="0" applyNumberFormat="1" applyFont="1" applyBorder="1" applyAlignment="1">
      <alignment wrapText="1"/>
    </xf>
    <xf numFmtId="2" fontId="13" fillId="2" borderId="1" xfId="0" applyNumberFormat="1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2" fontId="8" fillId="2" borderId="4" xfId="0" applyNumberFormat="1" applyFont="1" applyFill="1" applyBorder="1" applyAlignment="1">
      <alignment wrapText="1"/>
    </xf>
    <xf numFmtId="0" fontId="11" fillId="6" borderId="1" xfId="0" applyFont="1" applyFill="1" applyBorder="1" applyAlignment="1">
      <alignment wrapText="1"/>
    </xf>
    <xf numFmtId="0" fontId="11" fillId="8" borderId="1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2" fontId="8" fillId="0" borderId="5" xfId="0" applyNumberFormat="1" applyFont="1" applyBorder="1" applyAlignment="1">
      <alignment wrapText="1"/>
    </xf>
    <xf numFmtId="2" fontId="8" fillId="0" borderId="6" xfId="0" applyNumberFormat="1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11" fillId="1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164" fontId="9" fillId="2" borderId="1" xfId="1" applyNumberFormat="1" applyFont="1" applyFill="1" applyBorder="1" applyAlignment="1">
      <alignment wrapText="1"/>
    </xf>
    <xf numFmtId="0" fontId="9" fillId="2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wrapText="1"/>
    </xf>
    <xf numFmtId="2" fontId="11" fillId="7" borderId="1" xfId="0" applyNumberFormat="1" applyFont="1" applyFill="1" applyBorder="1" applyAlignment="1">
      <alignment wrapText="1"/>
    </xf>
    <xf numFmtId="0" fontId="11" fillId="7" borderId="1" xfId="0" applyFont="1" applyFill="1" applyBorder="1" applyAlignment="1">
      <alignment wrapText="1"/>
    </xf>
    <xf numFmtId="4" fontId="8" fillId="2" borderId="3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4" fontId="8" fillId="2" borderId="1" xfId="0" applyNumberFormat="1" applyFont="1" applyFill="1" applyBorder="1" applyAlignment="1">
      <alignment horizontal="right" wrapText="1"/>
    </xf>
    <xf numFmtId="0" fontId="9" fillId="0" borderId="1" xfId="0" applyFont="1" applyBorder="1" applyAlignment="1"/>
    <xf numFmtId="2" fontId="11" fillId="2" borderId="1" xfId="0" applyNumberFormat="1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14" fillId="4" borderId="1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8" fillId="11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0" xfId="0" applyFont="1" applyBorder="1" applyAlignment="1">
      <alignment horizontal="right" wrapText="1"/>
    </xf>
    <xf numFmtId="0" fontId="15" fillId="0" borderId="12" xfId="0" applyFont="1" applyBorder="1" applyAlignment="1">
      <alignment wrapText="1"/>
    </xf>
    <xf numFmtId="0" fontId="15" fillId="0" borderId="10" xfId="0" applyFont="1" applyBorder="1" applyAlignment="1">
      <alignment horizontal="right" wrapText="1"/>
    </xf>
    <xf numFmtId="4" fontId="8" fillId="2" borderId="2" xfId="0" applyNumberFormat="1" applyFont="1" applyFill="1" applyBorder="1" applyAlignment="1">
      <alignment horizontal="right" wrapText="1"/>
    </xf>
    <xf numFmtId="4" fontId="9" fillId="0" borderId="1" xfId="0" applyNumberFormat="1" applyFont="1" applyBorder="1" applyAlignment="1">
      <alignment horizontal="right" wrapText="1"/>
    </xf>
    <xf numFmtId="4" fontId="8" fillId="0" borderId="1" xfId="0" applyNumberFormat="1" applyFont="1" applyBorder="1" applyAlignment="1">
      <alignment horizontal="right" wrapText="1"/>
    </xf>
    <xf numFmtId="4" fontId="13" fillId="2" borderId="1" xfId="0" applyNumberFormat="1" applyFont="1" applyFill="1" applyBorder="1" applyAlignment="1">
      <alignment horizontal="right" wrapText="1"/>
    </xf>
    <xf numFmtId="4" fontId="8" fillId="0" borderId="2" xfId="0" applyNumberFormat="1" applyFont="1" applyFill="1" applyBorder="1" applyAlignment="1">
      <alignment horizontal="right" wrapText="1"/>
    </xf>
    <xf numFmtId="4" fontId="9" fillId="2" borderId="1" xfId="0" applyNumberFormat="1" applyFont="1" applyFill="1" applyBorder="1" applyAlignment="1">
      <alignment horizontal="right" wrapText="1"/>
    </xf>
    <xf numFmtId="4" fontId="13" fillId="0" borderId="1" xfId="0" applyNumberFormat="1" applyFont="1" applyFill="1" applyBorder="1" applyAlignment="1">
      <alignment horizontal="right" wrapText="1"/>
    </xf>
    <xf numFmtId="4" fontId="13" fillId="0" borderId="2" xfId="0" applyNumberFormat="1" applyFont="1" applyFill="1" applyBorder="1" applyAlignment="1">
      <alignment horizontal="right" wrapText="1"/>
    </xf>
    <xf numFmtId="4" fontId="13" fillId="0" borderId="1" xfId="0" applyNumberFormat="1" applyFont="1" applyBorder="1" applyAlignment="1">
      <alignment horizontal="right" wrapText="1"/>
    </xf>
    <xf numFmtId="4" fontId="9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right" wrapText="1"/>
    </xf>
    <xf numFmtId="4" fontId="0" fillId="2" borderId="1" xfId="0" applyNumberFormat="1" applyFill="1" applyBorder="1" applyAlignment="1">
      <alignment horizontal="right" wrapText="1"/>
    </xf>
    <xf numFmtId="4" fontId="8" fillId="2" borderId="1" xfId="0" applyNumberFormat="1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horizontal="right" wrapText="1"/>
    </xf>
    <xf numFmtId="4" fontId="11" fillId="5" borderId="2" xfId="0" applyNumberFormat="1" applyFont="1" applyFill="1" applyBorder="1" applyAlignment="1">
      <alignment horizontal="right" wrapText="1"/>
    </xf>
    <xf numFmtId="4" fontId="11" fillId="2" borderId="1" xfId="0" applyNumberFormat="1" applyFont="1" applyFill="1" applyBorder="1" applyAlignment="1">
      <alignment horizontal="right" wrapText="1"/>
    </xf>
    <xf numFmtId="4" fontId="11" fillId="2" borderId="2" xfId="0" applyNumberFormat="1" applyFont="1" applyFill="1" applyBorder="1" applyAlignment="1">
      <alignment horizontal="right" wrapText="1"/>
    </xf>
    <xf numFmtId="4" fontId="11" fillId="9" borderId="1" xfId="0" applyNumberFormat="1" applyFont="1" applyFill="1" applyBorder="1" applyAlignment="1">
      <alignment horizontal="right" wrapText="1"/>
    </xf>
    <xf numFmtId="4" fontId="11" fillId="9" borderId="2" xfId="0" applyNumberFormat="1" applyFont="1" applyFill="1" applyBorder="1" applyAlignment="1">
      <alignment horizontal="right" wrapText="1"/>
    </xf>
    <xf numFmtId="4" fontId="11" fillId="10" borderId="1" xfId="0" applyNumberFormat="1" applyFont="1" applyFill="1" applyBorder="1" applyAlignment="1">
      <alignment horizontal="right" wrapText="1"/>
    </xf>
    <xf numFmtId="4" fontId="11" fillId="10" borderId="2" xfId="0" applyNumberFormat="1" applyFont="1" applyFill="1" applyBorder="1" applyAlignment="1">
      <alignment horizontal="right" wrapText="1"/>
    </xf>
    <xf numFmtId="4" fontId="11" fillId="10" borderId="4" xfId="0" applyNumberFormat="1" applyFont="1" applyFill="1" applyBorder="1" applyAlignment="1">
      <alignment horizontal="right" wrapText="1"/>
    </xf>
    <xf numFmtId="4" fontId="8" fillId="2" borderId="4" xfId="0" applyNumberFormat="1" applyFont="1" applyFill="1" applyBorder="1" applyAlignment="1">
      <alignment horizontal="right" wrapText="1"/>
    </xf>
    <xf numFmtId="4" fontId="11" fillId="6" borderId="1" xfId="0" applyNumberFormat="1" applyFont="1" applyFill="1" applyBorder="1" applyAlignment="1">
      <alignment horizontal="right" wrapText="1"/>
    </xf>
    <xf numFmtId="4" fontId="11" fillId="6" borderId="2" xfId="0" applyNumberFormat="1" applyFont="1" applyFill="1" applyBorder="1" applyAlignment="1">
      <alignment horizontal="right" wrapText="1"/>
    </xf>
    <xf numFmtId="4" fontId="11" fillId="8" borderId="11" xfId="0" applyNumberFormat="1" applyFont="1" applyFill="1" applyBorder="1" applyAlignment="1">
      <alignment horizontal="right" wrapText="1"/>
    </xf>
    <xf numFmtId="4" fontId="11" fillId="8" borderId="5" xfId="0" applyNumberFormat="1" applyFont="1" applyFill="1" applyBorder="1" applyAlignment="1">
      <alignment horizontal="right" wrapText="1"/>
    </xf>
    <xf numFmtId="4" fontId="11" fillId="8" borderId="1" xfId="0" applyNumberFormat="1" applyFont="1" applyFill="1" applyBorder="1" applyAlignment="1">
      <alignment horizontal="right" wrapText="1"/>
    </xf>
    <xf numFmtId="4" fontId="11" fillId="0" borderId="1" xfId="0" applyNumberFormat="1" applyFont="1" applyBorder="1" applyAlignment="1">
      <alignment horizontal="right" wrapText="1"/>
    </xf>
    <xf numFmtId="4" fontId="11" fillId="0" borderId="2" xfId="0" applyNumberFormat="1" applyFont="1" applyBorder="1" applyAlignment="1">
      <alignment horizontal="right" wrapText="1"/>
    </xf>
    <xf numFmtId="4" fontId="8" fillId="0" borderId="11" xfId="0" applyNumberFormat="1" applyFont="1" applyBorder="1" applyAlignment="1">
      <alignment horizontal="right" wrapText="1"/>
    </xf>
    <xf numFmtId="4" fontId="8" fillId="2" borderId="5" xfId="0" applyNumberFormat="1" applyFont="1" applyFill="1" applyBorder="1" applyAlignment="1">
      <alignment horizontal="right" wrapText="1"/>
    </xf>
    <xf numFmtId="4" fontId="8" fillId="0" borderId="5" xfId="0" applyNumberFormat="1" applyFont="1" applyBorder="1" applyAlignment="1">
      <alignment horizontal="right" wrapText="1"/>
    </xf>
    <xf numFmtId="4" fontId="8" fillId="0" borderId="6" xfId="0" applyNumberFormat="1" applyFont="1" applyBorder="1" applyAlignment="1">
      <alignment horizontal="right" wrapText="1"/>
    </xf>
    <xf numFmtId="4" fontId="11" fillId="12" borderId="1" xfId="0" applyNumberFormat="1" applyFont="1" applyFill="1" applyBorder="1" applyAlignment="1">
      <alignment horizontal="right" wrapText="1"/>
    </xf>
    <xf numFmtId="4" fontId="11" fillId="12" borderId="2" xfId="0" applyNumberFormat="1" applyFont="1" applyFill="1" applyBorder="1" applyAlignment="1">
      <alignment horizontal="right" wrapText="1"/>
    </xf>
    <xf numFmtId="4" fontId="9" fillId="2" borderId="1" xfId="1" applyNumberFormat="1" applyFont="1" applyFill="1" applyBorder="1" applyAlignment="1">
      <alignment horizontal="right" wrapText="1"/>
    </xf>
    <xf numFmtId="4" fontId="9" fillId="0" borderId="1" xfId="0" applyNumberFormat="1" applyFont="1" applyFill="1" applyBorder="1" applyAlignment="1">
      <alignment horizontal="right" wrapText="1"/>
    </xf>
    <xf numFmtId="4" fontId="9" fillId="0" borderId="2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 applyAlignment="1">
      <alignment horizontal="right" wrapText="1"/>
    </xf>
    <xf numFmtId="4" fontId="8" fillId="7" borderId="2" xfId="0" applyNumberFormat="1" applyFont="1" applyFill="1" applyBorder="1" applyAlignment="1">
      <alignment horizontal="right" wrapText="1"/>
    </xf>
    <xf numFmtId="4" fontId="11" fillId="7" borderId="1" xfId="0" applyNumberFormat="1" applyFont="1" applyFill="1" applyBorder="1" applyAlignment="1">
      <alignment horizontal="right" wrapText="1"/>
    </xf>
    <xf numFmtId="4" fontId="8" fillId="2" borderId="3" xfId="0" applyNumberFormat="1" applyFont="1" applyFill="1" applyBorder="1" applyAlignment="1">
      <alignment horizontal="right" wrapText="1"/>
    </xf>
    <xf numFmtId="4" fontId="11" fillId="7" borderId="2" xfId="0" applyNumberFormat="1" applyFont="1" applyFill="1" applyBorder="1" applyAlignment="1">
      <alignment horizontal="right" wrapText="1"/>
    </xf>
    <xf numFmtId="4" fontId="11" fillId="3" borderId="1" xfId="0" applyNumberFormat="1" applyFont="1" applyFill="1" applyBorder="1" applyAlignment="1">
      <alignment horizontal="right" wrapText="1"/>
    </xf>
    <xf numFmtId="0" fontId="14" fillId="4" borderId="1" xfId="0" applyFont="1" applyFill="1" applyBorder="1" applyAlignment="1">
      <alignment horizontal="right" wrapText="1"/>
    </xf>
    <xf numFmtId="0" fontId="14" fillId="4" borderId="2" xfId="0" applyFont="1" applyFill="1" applyBorder="1" applyAlignment="1">
      <alignment horizontal="right" wrapText="1"/>
    </xf>
    <xf numFmtId="4" fontId="14" fillId="4" borderId="1" xfId="0" applyNumberFormat="1" applyFont="1" applyFill="1" applyBorder="1" applyAlignment="1">
      <alignment horizontal="right" wrapText="1"/>
    </xf>
    <xf numFmtId="4" fontId="15" fillId="4" borderId="1" xfId="0" applyNumberFormat="1" applyFont="1" applyFill="1" applyBorder="1" applyAlignment="1">
      <alignment horizontal="right" wrapText="1"/>
    </xf>
    <xf numFmtId="4" fontId="15" fillId="4" borderId="2" xfId="0" applyNumberFormat="1" applyFont="1" applyFill="1" applyBorder="1" applyAlignment="1">
      <alignment horizontal="right" wrapText="1"/>
    </xf>
    <xf numFmtId="4" fontId="16" fillId="11" borderId="1" xfId="0" applyNumberFormat="1" applyFont="1" applyFill="1" applyBorder="1" applyAlignment="1">
      <alignment horizontal="right" wrapText="1"/>
    </xf>
    <xf numFmtId="4" fontId="16" fillId="11" borderId="2" xfId="0" applyNumberFormat="1" applyFont="1" applyFill="1" applyBorder="1" applyAlignment="1">
      <alignment horizontal="right" wrapText="1"/>
    </xf>
    <xf numFmtId="4" fontId="11" fillId="0" borderId="13" xfId="0" applyNumberFormat="1" applyFont="1" applyBorder="1" applyAlignment="1">
      <alignment horizontal="right" wrapText="1"/>
    </xf>
    <xf numFmtId="4" fontId="11" fillId="14" borderId="10" xfId="0" applyNumberFormat="1" applyFont="1" applyFill="1" applyBorder="1" applyAlignment="1">
      <alignment horizontal="right" wrapText="1"/>
    </xf>
    <xf numFmtId="4" fontId="11" fillId="0" borderId="14" xfId="0" applyNumberFormat="1" applyFont="1" applyBorder="1" applyAlignment="1">
      <alignment horizontal="right" wrapText="1"/>
    </xf>
    <xf numFmtId="4" fontId="11" fillId="0" borderId="10" xfId="0" applyNumberFormat="1" applyFont="1" applyBorder="1" applyAlignment="1">
      <alignment horizontal="right" wrapText="1"/>
    </xf>
    <xf numFmtId="4" fontId="15" fillId="0" borderId="10" xfId="0" applyNumberFormat="1" applyFont="1" applyBorder="1" applyAlignment="1">
      <alignment horizontal="right" wrapText="1"/>
    </xf>
    <xf numFmtId="4" fontId="15" fillId="0" borderId="14" xfId="0" applyNumberFormat="1" applyFont="1" applyBorder="1" applyAlignment="1">
      <alignment horizontal="right" wrapText="1"/>
    </xf>
    <xf numFmtId="0" fontId="0" fillId="2" borderId="0" xfId="0" applyFill="1" applyBorder="1" applyAlignment="1">
      <alignment horizontal="right"/>
    </xf>
    <xf numFmtId="4" fontId="0" fillId="2" borderId="0" xfId="0" applyNumberFormat="1" applyFill="1" applyBorder="1" applyAlignment="1">
      <alignment horizontal="right"/>
    </xf>
    <xf numFmtId="4" fontId="4" fillId="0" borderId="1" xfId="0" applyNumberFormat="1" applyFont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0" fontId="6" fillId="15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4" fontId="7" fillId="2" borderId="1" xfId="0" applyNumberFormat="1" applyFont="1" applyFill="1" applyBorder="1" applyAlignment="1">
      <alignment wrapText="1"/>
    </xf>
    <xf numFmtId="4" fontId="11" fillId="0" borderId="15" xfId="0" applyNumberFormat="1" applyFont="1" applyBorder="1" applyAlignment="1">
      <alignment horizontal="right" wrapText="1"/>
    </xf>
    <xf numFmtId="4" fontId="15" fillId="0" borderId="15" xfId="0" applyNumberFormat="1" applyFont="1" applyBorder="1" applyAlignment="1">
      <alignment horizontal="right" wrapText="1"/>
    </xf>
    <xf numFmtId="0" fontId="18" fillId="7" borderId="1" xfId="0" applyFont="1" applyFill="1" applyBorder="1" applyAlignment="1">
      <alignment wrapText="1"/>
    </xf>
    <xf numFmtId="4" fontId="18" fillId="7" borderId="1" xfId="0" applyNumberFormat="1" applyFont="1" applyFill="1" applyBorder="1" applyAlignment="1">
      <alignment wrapText="1"/>
    </xf>
    <xf numFmtId="4" fontId="18" fillId="7" borderId="0" xfId="0" applyNumberFormat="1" applyFont="1" applyFill="1" applyAlignment="1">
      <alignment wrapText="1"/>
    </xf>
    <xf numFmtId="4" fontId="12" fillId="2" borderId="2" xfId="0" applyNumberFormat="1" applyFont="1" applyFill="1" applyBorder="1" applyAlignment="1">
      <alignment horizontal="right" wrapText="1"/>
    </xf>
    <xf numFmtId="4" fontId="12" fillId="2" borderId="4" xfId="0" applyNumberFormat="1" applyFont="1" applyFill="1" applyBorder="1" applyAlignment="1">
      <alignment horizontal="right" wrapText="1"/>
    </xf>
    <xf numFmtId="4" fontId="10" fillId="13" borderId="7" xfId="0" applyNumberFormat="1" applyFont="1" applyFill="1" applyBorder="1" applyAlignment="1">
      <alignment horizontal="right" wrapText="1"/>
    </xf>
    <xf numFmtId="4" fontId="10" fillId="13" borderId="8" xfId="0" applyNumberFormat="1" applyFont="1" applyFill="1" applyBorder="1" applyAlignment="1">
      <alignment horizontal="right" wrapText="1"/>
    </xf>
    <xf numFmtId="4" fontId="10" fillId="13" borderId="9" xfId="0" applyNumberFormat="1" applyFont="1" applyFill="1" applyBorder="1" applyAlignment="1">
      <alignment horizontal="right" wrapText="1"/>
    </xf>
    <xf numFmtId="4" fontId="11" fillId="2" borderId="2" xfId="0" applyNumberFormat="1" applyFont="1" applyFill="1" applyBorder="1" applyAlignment="1">
      <alignment horizontal="right" wrapText="1"/>
    </xf>
    <xf numFmtId="4" fontId="11" fillId="2" borderId="4" xfId="0" applyNumberFormat="1" applyFont="1" applyFill="1" applyBorder="1" applyAlignment="1">
      <alignment horizontal="right" wrapText="1"/>
    </xf>
    <xf numFmtId="2" fontId="11" fillId="10" borderId="2" xfId="0" applyNumberFormat="1" applyFont="1" applyFill="1" applyBorder="1" applyAlignment="1">
      <alignment wrapText="1"/>
    </xf>
    <xf numFmtId="2" fontId="11" fillId="10" borderId="4" xfId="0" applyNumberFormat="1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16" fillId="11" borderId="2" xfId="0" applyFont="1" applyFill="1" applyBorder="1" applyAlignment="1">
      <alignment wrapText="1"/>
    </xf>
    <xf numFmtId="0" fontId="16" fillId="11" borderId="4" xfId="0" applyFont="1" applyFill="1" applyBorder="1" applyAlignment="1">
      <alignment wrapText="1"/>
    </xf>
    <xf numFmtId="4" fontId="11" fillId="2" borderId="3" xfId="0" applyNumberFormat="1" applyFont="1" applyFill="1" applyBorder="1" applyAlignment="1">
      <alignment horizontal="right" wrapText="1"/>
    </xf>
    <xf numFmtId="2" fontId="11" fillId="6" borderId="2" xfId="0" applyNumberFormat="1" applyFont="1" applyFill="1" applyBorder="1" applyAlignment="1">
      <alignment wrapText="1"/>
    </xf>
    <xf numFmtId="2" fontId="11" fillId="6" borderId="4" xfId="0" applyNumberFormat="1" applyFont="1" applyFill="1" applyBorder="1" applyAlignment="1">
      <alignment wrapText="1"/>
    </xf>
    <xf numFmtId="0" fontId="12" fillId="2" borderId="2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2" fontId="11" fillId="8" borderId="5" xfId="0" applyNumberFormat="1" applyFont="1" applyFill="1" applyBorder="1" applyAlignment="1">
      <alignment wrapText="1"/>
    </xf>
    <xf numFmtId="2" fontId="11" fillId="8" borderId="6" xfId="0" applyNumberFormat="1" applyFont="1" applyFill="1" applyBorder="1" applyAlignment="1">
      <alignment wrapText="1"/>
    </xf>
    <xf numFmtId="2" fontId="11" fillId="7" borderId="1" xfId="0" applyNumberFormat="1" applyFont="1" applyFill="1" applyBorder="1" applyAlignment="1">
      <alignment wrapText="1"/>
    </xf>
    <xf numFmtId="2" fontId="8" fillId="7" borderId="1" xfId="0" applyNumberFormat="1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14" fillId="4" borderId="1" xfId="0" applyFont="1" applyFill="1" applyBorder="1" applyAlignment="1">
      <alignment wrapText="1"/>
    </xf>
    <xf numFmtId="2" fontId="11" fillId="12" borderId="2" xfId="0" applyNumberFormat="1" applyFont="1" applyFill="1" applyBorder="1" applyAlignment="1">
      <alignment wrapText="1"/>
    </xf>
    <xf numFmtId="2" fontId="11" fillId="12" borderId="4" xfId="0" applyNumberFormat="1" applyFont="1" applyFill="1" applyBorder="1" applyAlignment="1">
      <alignment wrapText="1"/>
    </xf>
    <xf numFmtId="2" fontId="10" fillId="13" borderId="7" xfId="0" applyNumberFormat="1" applyFont="1" applyFill="1" applyBorder="1" applyAlignment="1">
      <alignment wrapText="1"/>
    </xf>
    <xf numFmtId="2" fontId="10" fillId="13" borderId="8" xfId="0" applyNumberFormat="1" applyFont="1" applyFill="1" applyBorder="1" applyAlignment="1">
      <alignment wrapText="1"/>
    </xf>
    <xf numFmtId="0" fontId="6" fillId="15" borderId="2" xfId="0" applyFont="1" applyFill="1" applyBorder="1" applyAlignment="1">
      <alignment wrapText="1"/>
    </xf>
    <xf numFmtId="0" fontId="6" fillId="15" borderId="4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2" fontId="11" fillId="9" borderId="2" xfId="0" applyNumberFormat="1" applyFont="1" applyFill="1" applyBorder="1" applyAlignment="1">
      <alignment wrapText="1"/>
    </xf>
    <xf numFmtId="2" fontId="11" fillId="9" borderId="4" xfId="0" applyNumberFormat="1" applyFont="1" applyFill="1" applyBorder="1" applyAlignment="1">
      <alignment wrapText="1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colors>
    <mruColors>
      <color rgb="FFE6B8B7"/>
      <color rgb="FFFDE9D9"/>
      <color rgb="FF92D050"/>
      <color rgb="FFF2DCDB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8"/>
  <sheetViews>
    <sheetView tabSelected="1" zoomScale="94" zoomScaleNormal="94" workbookViewId="0">
      <pane ySplit="7" topLeftCell="A71" activePane="bottomLeft" state="frozen"/>
      <selection pane="bottomLeft" activeCell="L96" sqref="L96"/>
    </sheetView>
  </sheetViews>
  <sheetFormatPr defaultColWidth="9.140625" defaultRowHeight="12.75" x14ac:dyDescent="0.2"/>
  <cols>
    <col min="1" max="1" width="16.85546875" style="4" customWidth="1"/>
    <col min="2" max="2" width="17.7109375" style="3" customWidth="1"/>
    <col min="3" max="3" width="36.7109375" style="4" customWidth="1"/>
    <col min="4" max="4" width="24.28515625" style="119" customWidth="1"/>
    <col min="5" max="5" width="25" style="119" customWidth="1"/>
    <col min="6" max="6" width="22" style="120" customWidth="1"/>
    <col min="7" max="7" width="13.28515625" style="120" customWidth="1"/>
    <col min="8" max="8" width="13.85546875" style="120" customWidth="1"/>
    <col min="9" max="9" width="18.7109375" style="120" customWidth="1"/>
    <col min="10" max="10" width="19.42578125" style="120" customWidth="1"/>
    <col min="11" max="16384" width="9.140625" style="4"/>
  </cols>
  <sheetData>
    <row r="2" spans="1:10" ht="48" x14ac:dyDescent="0.2">
      <c r="A2" s="1" t="s">
        <v>179</v>
      </c>
      <c r="B2" s="1" t="s">
        <v>180</v>
      </c>
      <c r="C2" s="10" t="s">
        <v>181</v>
      </c>
      <c r="D2" s="2" t="s">
        <v>24</v>
      </c>
      <c r="E2" s="13" t="s">
        <v>182</v>
      </c>
      <c r="F2" s="121" t="s">
        <v>185</v>
      </c>
      <c r="G2" s="122" t="s">
        <v>188</v>
      </c>
      <c r="H2" s="122" t="s">
        <v>189</v>
      </c>
      <c r="I2" s="122" t="s">
        <v>186</v>
      </c>
      <c r="J2" s="122" t="s">
        <v>187</v>
      </c>
    </row>
    <row r="3" spans="1:10" x14ac:dyDescent="0.2">
      <c r="A3" s="158" t="s">
        <v>191</v>
      </c>
      <c r="B3" s="159"/>
      <c r="C3" s="123"/>
      <c r="D3" s="123"/>
      <c r="E3" s="123"/>
      <c r="F3" s="123"/>
      <c r="G3" s="123"/>
      <c r="H3" s="123"/>
      <c r="I3" s="123"/>
      <c r="J3" s="123"/>
    </row>
    <row r="4" spans="1:10" ht="36" x14ac:dyDescent="0.2">
      <c r="A4" s="124" t="s">
        <v>192</v>
      </c>
      <c r="B4" s="124" t="s">
        <v>193</v>
      </c>
      <c r="C4" s="124"/>
      <c r="D4" s="124"/>
      <c r="E4" s="124"/>
      <c r="F4" s="125">
        <v>6950.33</v>
      </c>
      <c r="G4" s="125">
        <v>0</v>
      </c>
      <c r="H4" s="125">
        <v>6950.33</v>
      </c>
      <c r="I4" s="125">
        <f>G4-D4</f>
        <v>0</v>
      </c>
      <c r="J4" s="125">
        <f>H4-E4</f>
        <v>6950.33</v>
      </c>
    </row>
    <row r="5" spans="1:10" x14ac:dyDescent="0.2">
      <c r="A5" s="8" t="s">
        <v>194</v>
      </c>
      <c r="B5" s="8" t="s">
        <v>195</v>
      </c>
      <c r="C5" s="8">
        <v>5149655</v>
      </c>
      <c r="D5" s="8"/>
      <c r="E5" s="8"/>
      <c r="F5" s="125">
        <v>0.01</v>
      </c>
      <c r="G5" s="125">
        <v>0</v>
      </c>
      <c r="H5" s="125">
        <v>0.01</v>
      </c>
      <c r="I5" s="125">
        <f>G5-D5</f>
        <v>0</v>
      </c>
      <c r="J5" s="125">
        <f>H5-E5</f>
        <v>0.01</v>
      </c>
    </row>
    <row r="6" spans="1:10" x14ac:dyDescent="0.2">
      <c r="A6" s="128" t="s">
        <v>196</v>
      </c>
      <c r="B6" s="128"/>
      <c r="C6" s="128"/>
      <c r="D6" s="128"/>
      <c r="E6" s="128"/>
      <c r="F6" s="129">
        <f>SUM(F4:F5)</f>
        <v>6950.34</v>
      </c>
      <c r="G6" s="129">
        <f>SUM(G4:G5)</f>
        <v>0</v>
      </c>
      <c r="H6" s="130">
        <f>SUM(H4:H5)</f>
        <v>6950.34</v>
      </c>
      <c r="I6" s="129">
        <f>SUM(I4:I5)</f>
        <v>0</v>
      </c>
      <c r="J6" s="129">
        <f>SUM(J4:J5)</f>
        <v>6950.34</v>
      </c>
    </row>
    <row r="7" spans="1:10" s="3" customFormat="1" x14ac:dyDescent="0.2">
      <c r="A7" s="160" t="s">
        <v>26</v>
      </c>
      <c r="B7" s="161"/>
      <c r="C7" s="8"/>
      <c r="D7" s="70"/>
      <c r="E7" s="71"/>
      <c r="F7" s="72"/>
      <c r="G7" s="72"/>
      <c r="H7" s="72"/>
      <c r="I7" s="72"/>
      <c r="J7" s="72"/>
    </row>
    <row r="8" spans="1:10" ht="60" x14ac:dyDescent="0.2">
      <c r="A8" s="15" t="s">
        <v>12</v>
      </c>
      <c r="B8" s="16" t="s">
        <v>27</v>
      </c>
      <c r="C8" s="15" t="s">
        <v>49</v>
      </c>
      <c r="D8" s="14">
        <v>0</v>
      </c>
      <c r="E8" s="64">
        <f>D8</f>
        <v>0</v>
      </c>
      <c r="F8" s="73"/>
      <c r="G8" s="73"/>
      <c r="H8" s="73"/>
      <c r="I8" s="73">
        <f>G8-D8</f>
        <v>0</v>
      </c>
      <c r="J8" s="73">
        <f>H8-E8</f>
        <v>0</v>
      </c>
    </row>
    <row r="9" spans="1:10" ht="36" x14ac:dyDescent="0.2">
      <c r="A9" s="15" t="s">
        <v>13</v>
      </c>
      <c r="B9" s="16" t="s">
        <v>28</v>
      </c>
      <c r="C9" s="15" t="s">
        <v>50</v>
      </c>
      <c r="D9" s="14">
        <v>0</v>
      </c>
      <c r="E9" s="64">
        <f>D9</f>
        <v>0</v>
      </c>
      <c r="F9" s="73"/>
      <c r="G9" s="73"/>
      <c r="H9" s="73"/>
      <c r="I9" s="73">
        <f>G9-D9</f>
        <v>0</v>
      </c>
      <c r="J9" s="73">
        <f>H9-E9</f>
        <v>0</v>
      </c>
    </row>
    <row r="10" spans="1:10" x14ac:dyDescent="0.2">
      <c r="A10" s="17" t="s">
        <v>25</v>
      </c>
      <c r="B10" s="18"/>
      <c r="C10" s="17"/>
      <c r="D10" s="74">
        <f t="shared" ref="D10:E10" si="0">SUM(D8:D9)</f>
        <v>0</v>
      </c>
      <c r="E10" s="75">
        <f t="shared" si="0"/>
        <v>0</v>
      </c>
      <c r="F10" s="75"/>
      <c r="G10" s="75"/>
      <c r="H10" s="75"/>
      <c r="I10" s="75"/>
      <c r="J10" s="75"/>
    </row>
    <row r="11" spans="1:10" x14ac:dyDescent="0.2">
      <c r="A11" s="146" t="s">
        <v>42</v>
      </c>
      <c r="B11" s="147"/>
      <c r="C11" s="19"/>
      <c r="D11" s="76"/>
      <c r="E11" s="77"/>
      <c r="F11" s="73"/>
      <c r="G11" s="73"/>
      <c r="H11" s="73"/>
      <c r="I11" s="73"/>
      <c r="J11" s="73"/>
    </row>
    <row r="12" spans="1:10" ht="36" x14ac:dyDescent="0.2">
      <c r="A12" s="15" t="s">
        <v>43</v>
      </c>
      <c r="B12" s="16" t="s">
        <v>44</v>
      </c>
      <c r="C12" s="15" t="s">
        <v>51</v>
      </c>
      <c r="D12" s="14">
        <v>0</v>
      </c>
      <c r="E12" s="64">
        <f>D12</f>
        <v>0</v>
      </c>
      <c r="F12" s="73"/>
      <c r="G12" s="73"/>
      <c r="H12" s="73"/>
      <c r="I12" s="73">
        <f>G12-D12</f>
        <v>0</v>
      </c>
      <c r="J12" s="73">
        <f>H12-E12</f>
        <v>0</v>
      </c>
    </row>
    <row r="13" spans="1:10" x14ac:dyDescent="0.2">
      <c r="A13" s="162" t="s">
        <v>45</v>
      </c>
      <c r="B13" s="163"/>
      <c r="C13" s="20"/>
      <c r="D13" s="78">
        <f>SUM(D12)</f>
        <v>0</v>
      </c>
      <c r="E13" s="79">
        <f t="shared" ref="E13" si="1">SUM(E12)</f>
        <v>0</v>
      </c>
      <c r="F13" s="79"/>
      <c r="G13" s="79"/>
      <c r="H13" s="79"/>
      <c r="I13" s="79"/>
      <c r="J13" s="79"/>
    </row>
    <row r="14" spans="1:10" x14ac:dyDescent="0.2">
      <c r="A14" s="146" t="s">
        <v>38</v>
      </c>
      <c r="B14" s="147"/>
      <c r="C14" s="16"/>
      <c r="D14" s="76"/>
      <c r="E14" s="77"/>
      <c r="F14" s="73"/>
      <c r="G14" s="73"/>
      <c r="H14" s="73"/>
      <c r="I14" s="73"/>
      <c r="J14" s="73"/>
    </row>
    <row r="15" spans="1:10" ht="24" x14ac:dyDescent="0.2">
      <c r="A15" s="15" t="s">
        <v>39</v>
      </c>
      <c r="B15" s="16" t="s">
        <v>40</v>
      </c>
      <c r="C15" s="16" t="s">
        <v>52</v>
      </c>
      <c r="D15" s="14">
        <v>1413820</v>
      </c>
      <c r="E15" s="64">
        <f>D15</f>
        <v>1413820</v>
      </c>
      <c r="F15" s="73"/>
      <c r="G15" s="64">
        <v>1413820</v>
      </c>
      <c r="H15" s="64">
        <f>E15+F15</f>
        <v>1413820</v>
      </c>
      <c r="I15" s="73">
        <f>G15-D15</f>
        <v>0</v>
      </c>
      <c r="J15" s="73">
        <f>H15-E15</f>
        <v>0</v>
      </c>
    </row>
    <row r="16" spans="1:10" s="5" customFormat="1" ht="12" x14ac:dyDescent="0.2">
      <c r="A16" s="138" t="s">
        <v>41</v>
      </c>
      <c r="B16" s="139"/>
      <c r="C16" s="21"/>
      <c r="D16" s="80">
        <f>SUM(D15)</f>
        <v>1413820</v>
      </c>
      <c r="E16" s="81">
        <f t="shared" ref="E16" si="2">SUM(E15)</f>
        <v>1413820</v>
      </c>
      <c r="F16" s="80"/>
      <c r="G16" s="82">
        <f t="shared" ref="G16:J16" si="3">SUM(G15)</f>
        <v>1413820</v>
      </c>
      <c r="H16" s="80">
        <f t="shared" si="3"/>
        <v>1413820</v>
      </c>
      <c r="I16" s="80">
        <f t="shared" si="3"/>
        <v>0</v>
      </c>
      <c r="J16" s="81">
        <f t="shared" si="3"/>
        <v>0</v>
      </c>
    </row>
    <row r="17" spans="1:10" x14ac:dyDescent="0.2">
      <c r="A17" s="146" t="s">
        <v>36</v>
      </c>
      <c r="B17" s="147"/>
      <c r="C17" s="19"/>
      <c r="D17" s="136"/>
      <c r="E17" s="143"/>
      <c r="F17" s="131"/>
      <c r="G17" s="132"/>
      <c r="H17" s="76"/>
      <c r="I17" s="136"/>
      <c r="J17" s="137"/>
    </row>
    <row r="18" spans="1:10" ht="48" x14ac:dyDescent="0.2">
      <c r="A18" s="22" t="s">
        <v>0</v>
      </c>
      <c r="B18" s="23" t="s">
        <v>29</v>
      </c>
      <c r="C18" s="16" t="s">
        <v>53</v>
      </c>
      <c r="D18" s="47">
        <v>0</v>
      </c>
      <c r="E18" s="60">
        <f t="shared" ref="E18:E21" si="4">D18</f>
        <v>0</v>
      </c>
      <c r="F18" s="62"/>
      <c r="G18" s="47"/>
      <c r="H18" s="47"/>
      <c r="I18" s="47">
        <f>G18-D18</f>
        <v>0</v>
      </c>
      <c r="J18" s="47">
        <f>H18-E18</f>
        <v>0</v>
      </c>
    </row>
    <row r="19" spans="1:10" ht="36" x14ac:dyDescent="0.2">
      <c r="A19" s="23" t="s">
        <v>33</v>
      </c>
      <c r="B19" s="23" t="s">
        <v>34</v>
      </c>
      <c r="C19" s="16" t="s">
        <v>54</v>
      </c>
      <c r="D19" s="14">
        <v>1574180.67</v>
      </c>
      <c r="E19" s="64">
        <f t="shared" si="4"/>
        <v>1574180.67</v>
      </c>
      <c r="F19" s="47">
        <v>471290.86</v>
      </c>
      <c r="G19" s="47">
        <v>1574180.67</v>
      </c>
      <c r="H19" s="47">
        <f>F19+E19</f>
        <v>2045471.5299999998</v>
      </c>
      <c r="I19" s="47">
        <f t="shared" ref="I19:I21" si="5">G19-D19</f>
        <v>0</v>
      </c>
      <c r="J19" s="47">
        <f t="shared" ref="J19:J21" si="6">H19-E19</f>
        <v>471290.85999999987</v>
      </c>
    </row>
    <row r="20" spans="1:10" s="12" customFormat="1" ht="36" x14ac:dyDescent="0.2">
      <c r="A20" s="25" t="s">
        <v>55</v>
      </c>
      <c r="B20" s="26" t="s">
        <v>56</v>
      </c>
      <c r="C20" s="27" t="s">
        <v>57</v>
      </c>
      <c r="D20" s="66">
        <v>0</v>
      </c>
      <c r="E20" s="67">
        <f t="shared" si="4"/>
        <v>0</v>
      </c>
      <c r="F20" s="63">
        <v>329890.63</v>
      </c>
      <c r="G20" s="63">
        <v>0</v>
      </c>
      <c r="H20" s="63">
        <f>F20+E20</f>
        <v>329890.63</v>
      </c>
      <c r="I20" s="47">
        <f t="shared" si="5"/>
        <v>0</v>
      </c>
      <c r="J20" s="47">
        <f t="shared" si="6"/>
        <v>329890.63</v>
      </c>
    </row>
    <row r="21" spans="1:10" ht="24" x14ac:dyDescent="0.2">
      <c r="A21" s="22" t="s">
        <v>58</v>
      </c>
      <c r="B21" s="28" t="s">
        <v>59</v>
      </c>
      <c r="C21" s="16" t="s">
        <v>60</v>
      </c>
      <c r="D21" s="14">
        <v>0</v>
      </c>
      <c r="E21" s="64">
        <f t="shared" si="4"/>
        <v>0</v>
      </c>
      <c r="F21" s="62"/>
      <c r="G21" s="83"/>
      <c r="H21" s="47"/>
      <c r="I21" s="47">
        <f t="shared" si="5"/>
        <v>0</v>
      </c>
      <c r="J21" s="47">
        <f t="shared" si="6"/>
        <v>0</v>
      </c>
    </row>
    <row r="22" spans="1:10" x14ac:dyDescent="0.2">
      <c r="A22" s="144" t="s">
        <v>23</v>
      </c>
      <c r="B22" s="145"/>
      <c r="C22" s="29"/>
      <c r="D22" s="84">
        <f>SUM(D18:D21)</f>
        <v>1574180.67</v>
      </c>
      <c r="E22" s="85">
        <f>SUM(E18:E21)</f>
        <v>1574180.67</v>
      </c>
      <c r="F22" s="84">
        <f>SUM(F19:F21)</f>
        <v>801181.49</v>
      </c>
      <c r="G22" s="84">
        <f>SUM(G19:G21)</f>
        <v>1574180.67</v>
      </c>
      <c r="H22" s="84">
        <f>SUM(H19:H21)</f>
        <v>2375362.1599999997</v>
      </c>
      <c r="I22" s="84">
        <f>SUM(I19:I21)</f>
        <v>0</v>
      </c>
      <c r="J22" s="84">
        <f>SUM(J19:J21)</f>
        <v>801181.48999999987</v>
      </c>
    </row>
    <row r="23" spans="1:10" x14ac:dyDescent="0.2">
      <c r="A23" s="146" t="s">
        <v>37</v>
      </c>
      <c r="B23" s="147"/>
      <c r="C23" s="16"/>
      <c r="D23" s="136"/>
      <c r="E23" s="143"/>
      <c r="F23" s="131"/>
      <c r="G23" s="132"/>
      <c r="H23" s="47"/>
      <c r="I23" s="136"/>
      <c r="J23" s="137"/>
    </row>
    <row r="24" spans="1:10" s="6" customFormat="1" ht="24" x14ac:dyDescent="0.2">
      <c r="A24" s="22" t="s">
        <v>30</v>
      </c>
      <c r="B24" s="23" t="s">
        <v>31</v>
      </c>
      <c r="C24" s="15" t="s">
        <v>61</v>
      </c>
      <c r="D24" s="14">
        <v>0</v>
      </c>
      <c r="E24" s="64">
        <f t="shared" ref="E24:E25" si="7">D24</f>
        <v>0</v>
      </c>
      <c r="F24" s="62"/>
      <c r="G24" s="47"/>
      <c r="H24" s="62"/>
      <c r="I24" s="14">
        <f>G24-D24</f>
        <v>0</v>
      </c>
      <c r="J24" s="14">
        <f>H24-E24</f>
        <v>0</v>
      </c>
    </row>
    <row r="25" spans="1:10" ht="24" x14ac:dyDescent="0.2">
      <c r="A25" s="22" t="s">
        <v>14</v>
      </c>
      <c r="B25" s="23" t="s">
        <v>35</v>
      </c>
      <c r="C25" s="15" t="s">
        <v>62</v>
      </c>
      <c r="D25" s="14">
        <v>0</v>
      </c>
      <c r="E25" s="64">
        <f t="shared" si="7"/>
        <v>0</v>
      </c>
      <c r="F25" s="62"/>
      <c r="G25" s="47"/>
      <c r="H25" s="62"/>
      <c r="I25" s="14">
        <f>G25-D25</f>
        <v>0</v>
      </c>
      <c r="J25" s="14">
        <f>H25-E25</f>
        <v>0</v>
      </c>
    </row>
    <row r="26" spans="1:10" x14ac:dyDescent="0.2">
      <c r="A26" s="148" t="s">
        <v>32</v>
      </c>
      <c r="B26" s="149"/>
      <c r="C26" s="30"/>
      <c r="D26" s="86">
        <f>SUM(D25:D25)</f>
        <v>0</v>
      </c>
      <c r="E26" s="87">
        <f>SUM(E25:E25)</f>
        <v>0</v>
      </c>
      <c r="F26" s="88"/>
      <c r="G26" s="88"/>
      <c r="H26" s="86"/>
      <c r="I26" s="86"/>
      <c r="J26" s="86"/>
    </row>
    <row r="27" spans="1:10" x14ac:dyDescent="0.2">
      <c r="A27" s="146" t="s">
        <v>63</v>
      </c>
      <c r="B27" s="147"/>
      <c r="C27" s="31"/>
      <c r="D27" s="89"/>
      <c r="E27" s="90"/>
      <c r="F27" s="131"/>
      <c r="G27" s="132"/>
      <c r="H27" s="89"/>
      <c r="I27" s="89"/>
      <c r="J27" s="89"/>
    </row>
    <row r="28" spans="1:10" ht="36" x14ac:dyDescent="0.2">
      <c r="A28" s="23" t="s">
        <v>64</v>
      </c>
      <c r="B28" s="23" t="s">
        <v>65</v>
      </c>
      <c r="C28" s="16" t="s">
        <v>66</v>
      </c>
      <c r="D28" s="14">
        <v>610000</v>
      </c>
      <c r="E28" s="64">
        <f>D28</f>
        <v>610000</v>
      </c>
      <c r="F28" s="47">
        <v>44253.84</v>
      </c>
      <c r="G28" s="47">
        <v>610000</v>
      </c>
      <c r="H28" s="47">
        <f>F28+E28</f>
        <v>654253.84</v>
      </c>
      <c r="I28" s="14">
        <f>G28-D28</f>
        <v>0</v>
      </c>
      <c r="J28" s="14">
        <f>H28-E28</f>
        <v>44253.839999999967</v>
      </c>
    </row>
    <row r="29" spans="1:10" s="12" customFormat="1" ht="36" x14ac:dyDescent="0.2">
      <c r="A29" s="26" t="s">
        <v>67</v>
      </c>
      <c r="B29" s="26" t="s">
        <v>68</v>
      </c>
      <c r="C29" s="32" t="s">
        <v>190</v>
      </c>
      <c r="D29" s="66">
        <v>609484.80000000005</v>
      </c>
      <c r="E29" s="67">
        <f>D29</f>
        <v>609484.80000000005</v>
      </c>
      <c r="F29" s="65">
        <v>857894</v>
      </c>
      <c r="G29" s="63">
        <v>609484.80000000005</v>
      </c>
      <c r="H29" s="68">
        <f>F29+E29</f>
        <v>1467378.8</v>
      </c>
      <c r="I29" s="14">
        <f>G29-D29</f>
        <v>0</v>
      </c>
      <c r="J29" s="14">
        <f>H29-E29</f>
        <v>857894</v>
      </c>
    </row>
    <row r="30" spans="1:10" x14ac:dyDescent="0.2">
      <c r="A30" s="33"/>
      <c r="B30" s="34"/>
      <c r="C30" s="35"/>
      <c r="D30" s="91"/>
      <c r="E30" s="92"/>
      <c r="F30" s="93"/>
      <c r="G30" s="94"/>
      <c r="H30" s="91"/>
      <c r="I30" s="91"/>
      <c r="J30" s="47"/>
    </row>
    <row r="31" spans="1:10" s="5" customFormat="1" ht="12" x14ac:dyDescent="0.2">
      <c r="A31" s="154" t="s">
        <v>69</v>
      </c>
      <c r="B31" s="155"/>
      <c r="C31" s="36"/>
      <c r="D31" s="95">
        <f>SUM(D28:D29)</f>
        <v>1219484.8</v>
      </c>
      <c r="E31" s="96">
        <f>SUM(E28:E29)</f>
        <v>1219484.8</v>
      </c>
      <c r="F31" s="95">
        <f>SUM(F28:F30)</f>
        <v>902147.84</v>
      </c>
      <c r="G31" s="95">
        <f>SUM(G28:G30)</f>
        <v>1219484.8</v>
      </c>
      <c r="H31" s="95">
        <f>SUM(H28:H30)</f>
        <v>2121632.64</v>
      </c>
      <c r="I31" s="95">
        <f>SUM(I28:I30)</f>
        <v>0</v>
      </c>
      <c r="J31" s="95">
        <f>SUM(J28:J30)</f>
        <v>902147.84</v>
      </c>
    </row>
    <row r="32" spans="1:10" x14ac:dyDescent="0.2">
      <c r="A32" s="156" t="s">
        <v>70</v>
      </c>
      <c r="B32" s="157"/>
      <c r="C32" s="157"/>
      <c r="D32" s="157"/>
      <c r="E32" s="157"/>
      <c r="F32" s="133"/>
      <c r="G32" s="134"/>
      <c r="H32" s="134"/>
      <c r="I32" s="134"/>
      <c r="J32" s="135"/>
    </row>
    <row r="33" spans="1:10" ht="36" x14ac:dyDescent="0.2">
      <c r="A33" s="23" t="s">
        <v>71</v>
      </c>
      <c r="B33" s="9" t="s">
        <v>72</v>
      </c>
      <c r="C33" s="37" t="s">
        <v>73</v>
      </c>
      <c r="D33" s="14">
        <v>0</v>
      </c>
      <c r="E33" s="64">
        <f>D33</f>
        <v>0</v>
      </c>
      <c r="F33" s="47"/>
      <c r="G33" s="47"/>
      <c r="H33" s="65"/>
      <c r="I33" s="14">
        <f>G33-D33</f>
        <v>0</v>
      </c>
      <c r="J33" s="14">
        <f>H33-E33</f>
        <v>0</v>
      </c>
    </row>
    <row r="34" spans="1:10" ht="36" x14ac:dyDescent="0.2">
      <c r="A34" s="23" t="s">
        <v>74</v>
      </c>
      <c r="B34" s="9" t="s">
        <v>75</v>
      </c>
      <c r="C34" s="38" t="s">
        <v>76</v>
      </c>
      <c r="D34" s="14">
        <v>0</v>
      </c>
      <c r="E34" s="64">
        <f t="shared" ref="E34:E46" si="8">D34</f>
        <v>0</v>
      </c>
      <c r="F34" s="47"/>
      <c r="G34" s="47"/>
      <c r="H34" s="97"/>
      <c r="I34" s="14">
        <f t="shared" ref="I34:I46" si="9">G34-D34</f>
        <v>0</v>
      </c>
      <c r="J34" s="14">
        <f t="shared" ref="J34:J46" si="10">H34-E34</f>
        <v>0</v>
      </c>
    </row>
    <row r="35" spans="1:10" ht="48" x14ac:dyDescent="0.2">
      <c r="A35" s="23" t="s">
        <v>77</v>
      </c>
      <c r="B35" s="9" t="s">
        <v>78</v>
      </c>
      <c r="C35" s="39" t="s">
        <v>79</v>
      </c>
      <c r="D35" s="14">
        <v>0</v>
      </c>
      <c r="E35" s="64">
        <f t="shared" si="8"/>
        <v>0</v>
      </c>
      <c r="F35" s="47"/>
      <c r="G35" s="47"/>
      <c r="H35" s="65"/>
      <c r="I35" s="14">
        <f t="shared" si="9"/>
        <v>0</v>
      </c>
      <c r="J35" s="14">
        <f t="shared" si="10"/>
        <v>0</v>
      </c>
    </row>
    <row r="36" spans="1:10" ht="36" x14ac:dyDescent="0.2">
      <c r="A36" s="22" t="s">
        <v>80</v>
      </c>
      <c r="B36" s="11" t="s">
        <v>81</v>
      </c>
      <c r="C36" s="40" t="s">
        <v>82</v>
      </c>
      <c r="D36" s="14">
        <v>4425.28</v>
      </c>
      <c r="E36" s="64">
        <f t="shared" si="8"/>
        <v>4425.28</v>
      </c>
      <c r="F36" s="47">
        <v>133.49</v>
      </c>
      <c r="G36" s="14">
        <v>4425.28</v>
      </c>
      <c r="H36" s="61">
        <f>F36+E36</f>
        <v>4558.7699999999995</v>
      </c>
      <c r="I36" s="14">
        <f t="shared" si="9"/>
        <v>0</v>
      </c>
      <c r="J36" s="14">
        <f t="shared" si="10"/>
        <v>133.48999999999978</v>
      </c>
    </row>
    <row r="37" spans="1:10" ht="36" x14ac:dyDescent="0.2">
      <c r="A37" s="23" t="s">
        <v>83</v>
      </c>
      <c r="B37" s="11" t="s">
        <v>84</v>
      </c>
      <c r="C37" s="37" t="s">
        <v>85</v>
      </c>
      <c r="D37" s="14">
        <v>0</v>
      </c>
      <c r="E37" s="64">
        <f t="shared" si="8"/>
        <v>0</v>
      </c>
      <c r="F37" s="47"/>
      <c r="G37" s="14"/>
      <c r="H37" s="65"/>
      <c r="I37" s="14">
        <f t="shared" si="9"/>
        <v>0</v>
      </c>
      <c r="J37" s="14">
        <f t="shared" si="10"/>
        <v>0</v>
      </c>
    </row>
    <row r="38" spans="1:10" ht="36" x14ac:dyDescent="0.2">
      <c r="A38" s="22" t="s">
        <v>86</v>
      </c>
      <c r="B38" s="11" t="s">
        <v>87</v>
      </c>
      <c r="C38" s="40" t="s">
        <v>88</v>
      </c>
      <c r="D38" s="14">
        <v>2347</v>
      </c>
      <c r="E38" s="64">
        <v>2347</v>
      </c>
      <c r="F38" s="62"/>
      <c r="G38" s="14">
        <v>2347</v>
      </c>
      <c r="H38" s="61">
        <v>2347</v>
      </c>
      <c r="I38" s="14">
        <f t="shared" si="9"/>
        <v>0</v>
      </c>
      <c r="J38" s="14">
        <f t="shared" si="10"/>
        <v>0</v>
      </c>
    </row>
    <row r="39" spans="1:10" ht="36" x14ac:dyDescent="0.2">
      <c r="A39" s="22" t="s">
        <v>89</v>
      </c>
      <c r="B39" s="11" t="s">
        <v>90</v>
      </c>
      <c r="C39" s="40" t="s">
        <v>91</v>
      </c>
      <c r="D39" s="14">
        <v>1170</v>
      </c>
      <c r="E39" s="64">
        <f t="shared" si="8"/>
        <v>1170</v>
      </c>
      <c r="F39" s="47">
        <v>81.34</v>
      </c>
      <c r="G39" s="14">
        <v>1170</v>
      </c>
      <c r="H39" s="61">
        <f>F39+E39</f>
        <v>1251.3399999999999</v>
      </c>
      <c r="I39" s="14">
        <f t="shared" si="9"/>
        <v>0</v>
      </c>
      <c r="J39" s="14">
        <f t="shared" si="10"/>
        <v>81.339999999999918</v>
      </c>
    </row>
    <row r="40" spans="1:10" s="5" customFormat="1" ht="36" x14ac:dyDescent="0.2">
      <c r="A40" s="22" t="s">
        <v>92</v>
      </c>
      <c r="B40" s="11" t="s">
        <v>93</v>
      </c>
      <c r="C40" s="40" t="s">
        <v>94</v>
      </c>
      <c r="D40" s="14">
        <v>372</v>
      </c>
      <c r="E40" s="64">
        <f t="shared" si="8"/>
        <v>372</v>
      </c>
      <c r="F40" s="62"/>
      <c r="G40" s="14">
        <v>372</v>
      </c>
      <c r="H40" s="61">
        <v>372</v>
      </c>
      <c r="I40" s="14">
        <f t="shared" si="9"/>
        <v>0</v>
      </c>
      <c r="J40" s="14">
        <f t="shared" si="10"/>
        <v>0</v>
      </c>
    </row>
    <row r="41" spans="1:10" ht="24" x14ac:dyDescent="0.2">
      <c r="A41" s="22" t="s">
        <v>95</v>
      </c>
      <c r="B41" s="11" t="s">
        <v>96</v>
      </c>
      <c r="C41" s="40" t="s">
        <v>97</v>
      </c>
      <c r="D41" s="14">
        <v>0</v>
      </c>
      <c r="E41" s="64">
        <f t="shared" si="8"/>
        <v>0</v>
      </c>
      <c r="F41" s="62"/>
      <c r="G41" s="14"/>
      <c r="H41" s="61"/>
      <c r="I41" s="14">
        <f t="shared" si="9"/>
        <v>0</v>
      </c>
      <c r="J41" s="14">
        <f t="shared" si="10"/>
        <v>0</v>
      </c>
    </row>
    <row r="42" spans="1:10" ht="36" x14ac:dyDescent="0.2">
      <c r="A42" s="22" t="s">
        <v>98</v>
      </c>
      <c r="B42" s="11" t="s">
        <v>99</v>
      </c>
      <c r="C42" s="40" t="s">
        <v>100</v>
      </c>
      <c r="D42" s="14">
        <v>1907.21</v>
      </c>
      <c r="E42" s="64">
        <f t="shared" si="8"/>
        <v>1907.21</v>
      </c>
      <c r="F42" s="62"/>
      <c r="G42" s="14">
        <v>1907.21</v>
      </c>
      <c r="H42" s="61">
        <v>1907.21</v>
      </c>
      <c r="I42" s="14">
        <f t="shared" si="9"/>
        <v>0</v>
      </c>
      <c r="J42" s="14">
        <f t="shared" si="10"/>
        <v>0</v>
      </c>
    </row>
    <row r="43" spans="1:10" ht="24" x14ac:dyDescent="0.2">
      <c r="A43" s="22" t="s">
        <v>101</v>
      </c>
      <c r="B43" s="11" t="s">
        <v>102</v>
      </c>
      <c r="C43" s="40" t="s">
        <v>103</v>
      </c>
      <c r="D43" s="14">
        <v>45614.74</v>
      </c>
      <c r="E43" s="64">
        <f t="shared" si="8"/>
        <v>45614.74</v>
      </c>
      <c r="F43" s="62"/>
      <c r="G43" s="14">
        <v>45614.74</v>
      </c>
      <c r="H43" s="61">
        <v>45614.74</v>
      </c>
      <c r="I43" s="14">
        <f t="shared" si="9"/>
        <v>0</v>
      </c>
      <c r="J43" s="14">
        <f t="shared" si="10"/>
        <v>0</v>
      </c>
    </row>
    <row r="44" spans="1:10" ht="36" x14ac:dyDescent="0.2">
      <c r="A44" s="23" t="s">
        <v>104</v>
      </c>
      <c r="B44" s="9" t="s">
        <v>105</v>
      </c>
      <c r="C44" s="37" t="s">
        <v>106</v>
      </c>
      <c r="D44" s="14">
        <v>0</v>
      </c>
      <c r="E44" s="64">
        <f t="shared" si="8"/>
        <v>0</v>
      </c>
      <c r="F44" s="47"/>
      <c r="G44" s="47"/>
      <c r="H44" s="65"/>
      <c r="I44" s="14">
        <f t="shared" si="9"/>
        <v>0</v>
      </c>
      <c r="J44" s="14">
        <f t="shared" si="10"/>
        <v>0</v>
      </c>
    </row>
    <row r="45" spans="1:10" s="5" customFormat="1" ht="60" x14ac:dyDescent="0.2">
      <c r="A45" s="22" t="s">
        <v>107</v>
      </c>
      <c r="B45" s="11" t="s">
        <v>108</v>
      </c>
      <c r="C45" s="40" t="s">
        <v>109</v>
      </c>
      <c r="D45" s="98">
        <v>350000</v>
      </c>
      <c r="E45" s="99">
        <f>D45</f>
        <v>350000</v>
      </c>
      <c r="F45" s="61"/>
      <c r="G45" s="98">
        <v>350000</v>
      </c>
      <c r="H45" s="61">
        <v>350000</v>
      </c>
      <c r="I45" s="14">
        <f t="shared" si="9"/>
        <v>0</v>
      </c>
      <c r="J45" s="14">
        <f t="shared" si="10"/>
        <v>0</v>
      </c>
    </row>
    <row r="46" spans="1:10" s="5" customFormat="1" ht="24" x14ac:dyDescent="0.2">
      <c r="A46" s="23" t="s">
        <v>110</v>
      </c>
      <c r="B46" s="11" t="s">
        <v>111</v>
      </c>
      <c r="C46" s="37" t="s">
        <v>112</v>
      </c>
      <c r="D46" s="14">
        <v>0</v>
      </c>
      <c r="E46" s="64">
        <f t="shared" si="8"/>
        <v>0</v>
      </c>
      <c r="F46" s="47"/>
      <c r="G46" s="14"/>
      <c r="H46" s="65"/>
      <c r="I46" s="14">
        <f t="shared" si="9"/>
        <v>0</v>
      </c>
      <c r="J46" s="14">
        <f t="shared" si="10"/>
        <v>0</v>
      </c>
    </row>
    <row r="47" spans="1:10" s="6" customFormat="1" x14ac:dyDescent="0.2">
      <c r="A47" s="41" t="s">
        <v>113</v>
      </c>
      <c r="B47" s="42"/>
      <c r="C47" s="42"/>
      <c r="D47" s="100">
        <f>SUM(D33:D46)</f>
        <v>405836.23</v>
      </c>
      <c r="E47" s="101">
        <f>SUM(E33:E46)</f>
        <v>405836.23</v>
      </c>
      <c r="F47" s="102">
        <f>SUM(F33:F46)</f>
        <v>214.83</v>
      </c>
      <c r="G47" s="102">
        <f>SUM(G34:G46)</f>
        <v>405836.23</v>
      </c>
      <c r="H47" s="102">
        <f t="shared" ref="H47:J47" si="11">SUM(H34:H46)</f>
        <v>406051.06</v>
      </c>
      <c r="I47" s="102">
        <f t="shared" si="11"/>
        <v>0</v>
      </c>
      <c r="J47" s="102">
        <f t="shared" si="11"/>
        <v>214.8299999999997</v>
      </c>
    </row>
    <row r="48" spans="1:10" s="5" customFormat="1" ht="12" x14ac:dyDescent="0.2">
      <c r="A48" s="24" t="s">
        <v>114</v>
      </c>
      <c r="B48" s="43"/>
      <c r="C48" s="43"/>
      <c r="D48" s="103"/>
      <c r="E48" s="103"/>
      <c r="F48" s="60"/>
      <c r="G48" s="103"/>
      <c r="H48" s="103"/>
      <c r="I48" s="103"/>
      <c r="J48" s="83"/>
    </row>
    <row r="49" spans="1:10" ht="72" x14ac:dyDescent="0.2">
      <c r="A49" s="22" t="s">
        <v>115</v>
      </c>
      <c r="B49" s="11" t="s">
        <v>116</v>
      </c>
      <c r="C49" s="40" t="s">
        <v>117</v>
      </c>
      <c r="D49" s="47">
        <v>60000</v>
      </c>
      <c r="E49" s="60">
        <f>D49</f>
        <v>60000</v>
      </c>
      <c r="F49" s="47"/>
      <c r="G49" s="14">
        <v>60000</v>
      </c>
      <c r="H49" s="61">
        <v>60000</v>
      </c>
      <c r="I49" s="47">
        <f>G49-D49</f>
        <v>0</v>
      </c>
      <c r="J49" s="47">
        <f>H49-E49</f>
        <v>0</v>
      </c>
    </row>
    <row r="50" spans="1:10" ht="60" x14ac:dyDescent="0.2">
      <c r="A50" s="22" t="s">
        <v>118</v>
      </c>
      <c r="B50" s="11" t="s">
        <v>119</v>
      </c>
      <c r="C50" s="40" t="s">
        <v>120</v>
      </c>
      <c r="D50" s="47">
        <v>65000</v>
      </c>
      <c r="E50" s="60">
        <f t="shared" ref="E50:E69" si="12">D50</f>
        <v>65000</v>
      </c>
      <c r="F50" s="47">
        <v>7049.09</v>
      </c>
      <c r="G50" s="14">
        <v>65000</v>
      </c>
      <c r="H50" s="61">
        <f>F50+E50</f>
        <v>72049.09</v>
      </c>
      <c r="I50" s="47">
        <f t="shared" ref="I50:I69" si="13">G50-D50</f>
        <v>0</v>
      </c>
      <c r="J50" s="47">
        <f t="shared" ref="J50:J69" si="14">H50-E50</f>
        <v>7049.0899999999965</v>
      </c>
    </row>
    <row r="51" spans="1:10" ht="84" x14ac:dyDescent="0.2">
      <c r="A51" s="22" t="s">
        <v>121</v>
      </c>
      <c r="B51" s="11" t="s">
        <v>122</v>
      </c>
      <c r="C51" s="40" t="s">
        <v>123</v>
      </c>
      <c r="D51" s="62">
        <v>35868</v>
      </c>
      <c r="E51" s="60">
        <f t="shared" si="12"/>
        <v>35868</v>
      </c>
      <c r="F51" s="47"/>
      <c r="G51" s="14">
        <v>35868</v>
      </c>
      <c r="H51" s="61">
        <v>35868</v>
      </c>
      <c r="I51" s="47">
        <f t="shared" si="13"/>
        <v>0</v>
      </c>
      <c r="J51" s="47">
        <f t="shared" si="14"/>
        <v>0</v>
      </c>
    </row>
    <row r="52" spans="1:10" s="5" customFormat="1" ht="60" x14ac:dyDescent="0.2">
      <c r="A52" s="22" t="s">
        <v>124</v>
      </c>
      <c r="B52" s="11" t="s">
        <v>125</v>
      </c>
      <c r="C52" s="40" t="s">
        <v>126</v>
      </c>
      <c r="D52" s="62">
        <v>13384.32</v>
      </c>
      <c r="E52" s="60">
        <f t="shared" si="12"/>
        <v>13384.32</v>
      </c>
      <c r="F52" s="47">
        <v>228.09</v>
      </c>
      <c r="G52" s="14">
        <v>13384.32</v>
      </c>
      <c r="H52" s="61">
        <f>F52+E52</f>
        <v>13612.41</v>
      </c>
      <c r="I52" s="47">
        <f t="shared" si="13"/>
        <v>0</v>
      </c>
      <c r="J52" s="47">
        <f t="shared" si="14"/>
        <v>228.09000000000015</v>
      </c>
    </row>
    <row r="53" spans="1:10" s="5" customFormat="1" ht="72" x14ac:dyDescent="0.2">
      <c r="A53" s="22" t="s">
        <v>127</v>
      </c>
      <c r="B53" s="11" t="s">
        <v>128</v>
      </c>
      <c r="C53" s="40" t="s">
        <v>129</v>
      </c>
      <c r="D53" s="47">
        <v>30000</v>
      </c>
      <c r="E53" s="60">
        <f t="shared" si="12"/>
        <v>30000</v>
      </c>
      <c r="F53" s="47"/>
      <c r="G53" s="14">
        <v>30000</v>
      </c>
      <c r="H53" s="62">
        <v>30000</v>
      </c>
      <c r="I53" s="47">
        <f t="shared" si="13"/>
        <v>0</v>
      </c>
      <c r="J53" s="47">
        <f t="shared" si="14"/>
        <v>0</v>
      </c>
    </row>
    <row r="54" spans="1:10" s="5" customFormat="1" ht="60" x14ac:dyDescent="0.2">
      <c r="A54" s="22" t="s">
        <v>130</v>
      </c>
      <c r="B54" s="11" t="s">
        <v>131</v>
      </c>
      <c r="C54" s="40" t="s">
        <v>132</v>
      </c>
      <c r="D54" s="47">
        <v>15720</v>
      </c>
      <c r="E54" s="60">
        <v>15720</v>
      </c>
      <c r="F54" s="47">
        <v>7460</v>
      </c>
      <c r="G54" s="14">
        <v>15720</v>
      </c>
      <c r="H54" s="61">
        <f t="shared" ref="H54:H59" si="15">F54+E54</f>
        <v>23180</v>
      </c>
      <c r="I54" s="47">
        <f t="shared" si="13"/>
        <v>0</v>
      </c>
      <c r="J54" s="47">
        <f t="shared" si="14"/>
        <v>7460</v>
      </c>
    </row>
    <row r="55" spans="1:10" s="5" customFormat="1" ht="36" x14ac:dyDescent="0.2">
      <c r="A55" s="22" t="s">
        <v>133</v>
      </c>
      <c r="B55" s="11" t="s">
        <v>134</v>
      </c>
      <c r="C55" s="40" t="s">
        <v>135</v>
      </c>
      <c r="D55" s="47">
        <v>1333.33</v>
      </c>
      <c r="E55" s="60">
        <v>1333.33</v>
      </c>
      <c r="F55" s="47">
        <v>1333.33</v>
      </c>
      <c r="G55" s="14">
        <v>1333.33</v>
      </c>
      <c r="H55" s="61">
        <f t="shared" si="15"/>
        <v>2666.66</v>
      </c>
      <c r="I55" s="47">
        <f t="shared" si="13"/>
        <v>0</v>
      </c>
      <c r="J55" s="47">
        <f t="shared" si="14"/>
        <v>1333.33</v>
      </c>
    </row>
    <row r="56" spans="1:10" s="5" customFormat="1" ht="84" x14ac:dyDescent="0.2">
      <c r="A56" s="22" t="s">
        <v>136</v>
      </c>
      <c r="B56" s="11" t="s">
        <v>137</v>
      </c>
      <c r="C56" s="40" t="s">
        <v>138</v>
      </c>
      <c r="D56" s="47">
        <v>52317.599999999999</v>
      </c>
      <c r="E56" s="60">
        <f t="shared" si="12"/>
        <v>52317.599999999999</v>
      </c>
      <c r="F56" s="47">
        <v>1938.88</v>
      </c>
      <c r="G56" s="14">
        <v>52317.599999999999</v>
      </c>
      <c r="H56" s="61">
        <f t="shared" si="15"/>
        <v>54256.479999999996</v>
      </c>
      <c r="I56" s="47">
        <f t="shared" si="13"/>
        <v>0</v>
      </c>
      <c r="J56" s="47">
        <f t="shared" si="14"/>
        <v>1938.8799999999974</v>
      </c>
    </row>
    <row r="57" spans="1:10" s="6" customFormat="1" ht="60" x14ac:dyDescent="0.2">
      <c r="A57" s="22" t="s">
        <v>139</v>
      </c>
      <c r="B57" s="11" t="s">
        <v>140</v>
      </c>
      <c r="C57" s="40" t="s">
        <v>141</v>
      </c>
      <c r="D57" s="47">
        <v>107602.15</v>
      </c>
      <c r="E57" s="60">
        <f t="shared" si="12"/>
        <v>107602.15</v>
      </c>
      <c r="F57" s="47">
        <v>23579.23</v>
      </c>
      <c r="G57" s="14">
        <v>107602.15</v>
      </c>
      <c r="H57" s="61">
        <f t="shared" si="15"/>
        <v>131181.38</v>
      </c>
      <c r="I57" s="47">
        <f t="shared" si="13"/>
        <v>0</v>
      </c>
      <c r="J57" s="47">
        <f t="shared" si="14"/>
        <v>23579.23000000001</v>
      </c>
    </row>
    <row r="58" spans="1:10" s="5" customFormat="1" ht="84" x14ac:dyDescent="0.2">
      <c r="A58" s="22" t="s">
        <v>142</v>
      </c>
      <c r="B58" s="44" t="s">
        <v>143</v>
      </c>
      <c r="C58" s="40" t="s">
        <v>144</v>
      </c>
      <c r="D58" s="47">
        <v>22135.8</v>
      </c>
      <c r="E58" s="60">
        <f t="shared" si="12"/>
        <v>22135.8</v>
      </c>
      <c r="F58" s="47">
        <v>38378.699999999997</v>
      </c>
      <c r="G58" s="14">
        <v>22135.8</v>
      </c>
      <c r="H58" s="61">
        <f t="shared" si="15"/>
        <v>60514.5</v>
      </c>
      <c r="I58" s="47">
        <f t="shared" si="13"/>
        <v>0</v>
      </c>
      <c r="J58" s="47">
        <f t="shared" si="14"/>
        <v>38378.699999999997</v>
      </c>
    </row>
    <row r="59" spans="1:10" s="6" customFormat="1" ht="48" x14ac:dyDescent="0.2">
      <c r="A59" s="23" t="s">
        <v>145</v>
      </c>
      <c r="B59" s="11" t="s">
        <v>146</v>
      </c>
      <c r="C59" s="40" t="s">
        <v>147</v>
      </c>
      <c r="D59" s="47">
        <v>85000</v>
      </c>
      <c r="E59" s="60">
        <f t="shared" si="12"/>
        <v>85000</v>
      </c>
      <c r="F59" s="47">
        <v>52341.3</v>
      </c>
      <c r="G59" s="14">
        <v>85000</v>
      </c>
      <c r="H59" s="62">
        <f t="shared" si="15"/>
        <v>137341.29999999999</v>
      </c>
      <c r="I59" s="47">
        <f t="shared" si="13"/>
        <v>0</v>
      </c>
      <c r="J59" s="47">
        <f t="shared" si="14"/>
        <v>52341.299999999988</v>
      </c>
    </row>
    <row r="60" spans="1:10" s="6" customFormat="1" ht="84" x14ac:dyDescent="0.2">
      <c r="A60" s="22" t="s">
        <v>148</v>
      </c>
      <c r="B60" s="9" t="s">
        <v>149</v>
      </c>
      <c r="C60" s="40" t="s">
        <v>150</v>
      </c>
      <c r="D60" s="47">
        <v>30000</v>
      </c>
      <c r="E60" s="60">
        <f t="shared" si="12"/>
        <v>30000</v>
      </c>
      <c r="F60" s="47"/>
      <c r="G60" s="47">
        <v>30000</v>
      </c>
      <c r="H60" s="62">
        <v>30000</v>
      </c>
      <c r="I60" s="47">
        <f t="shared" si="13"/>
        <v>0</v>
      </c>
      <c r="J60" s="47">
        <f t="shared" si="14"/>
        <v>0</v>
      </c>
    </row>
    <row r="61" spans="1:10" s="6" customFormat="1" ht="48" x14ac:dyDescent="0.2">
      <c r="A61" s="22" t="s">
        <v>151</v>
      </c>
      <c r="B61" s="9" t="s">
        <v>152</v>
      </c>
      <c r="C61" s="40" t="s">
        <v>153</v>
      </c>
      <c r="D61" s="47">
        <v>30000</v>
      </c>
      <c r="E61" s="60">
        <f t="shared" si="12"/>
        <v>30000</v>
      </c>
      <c r="F61" s="47"/>
      <c r="G61" s="47">
        <v>30000</v>
      </c>
      <c r="H61" s="62">
        <v>30000</v>
      </c>
      <c r="I61" s="47">
        <f t="shared" si="13"/>
        <v>0</v>
      </c>
      <c r="J61" s="47">
        <f t="shared" si="14"/>
        <v>0</v>
      </c>
    </row>
    <row r="62" spans="1:10" s="5" customFormat="1" ht="72" x14ac:dyDescent="0.2">
      <c r="A62" s="23" t="s">
        <v>154</v>
      </c>
      <c r="B62" s="45" t="s">
        <v>155</v>
      </c>
      <c r="C62" s="37" t="s">
        <v>156</v>
      </c>
      <c r="D62" s="14">
        <v>12000</v>
      </c>
      <c r="E62" s="64">
        <f t="shared" si="12"/>
        <v>12000</v>
      </c>
      <c r="F62" s="47">
        <v>465</v>
      </c>
      <c r="G62" s="14">
        <v>12000</v>
      </c>
      <c r="H62" s="47">
        <f>F62+E62</f>
        <v>12465</v>
      </c>
      <c r="I62" s="47">
        <f t="shared" si="13"/>
        <v>0</v>
      </c>
      <c r="J62" s="47">
        <f t="shared" si="14"/>
        <v>465</v>
      </c>
    </row>
    <row r="63" spans="1:10" s="5" customFormat="1" ht="36" x14ac:dyDescent="0.2">
      <c r="A63" s="23" t="s">
        <v>157</v>
      </c>
      <c r="B63" s="11" t="s">
        <v>158</v>
      </c>
      <c r="C63" s="37" t="s">
        <v>159</v>
      </c>
      <c r="D63" s="14">
        <v>70000</v>
      </c>
      <c r="E63" s="64">
        <f t="shared" si="12"/>
        <v>70000</v>
      </c>
      <c r="F63" s="47"/>
      <c r="G63" s="14">
        <v>70000</v>
      </c>
      <c r="H63" s="47">
        <v>70000</v>
      </c>
      <c r="I63" s="47">
        <f t="shared" si="13"/>
        <v>0</v>
      </c>
      <c r="J63" s="47">
        <f t="shared" si="14"/>
        <v>0</v>
      </c>
    </row>
    <row r="64" spans="1:10" s="5" customFormat="1" ht="84" x14ac:dyDescent="0.2">
      <c r="A64" s="23" t="s">
        <v>160</v>
      </c>
      <c r="B64" s="45" t="s">
        <v>161</v>
      </c>
      <c r="C64" s="46" t="s">
        <v>162</v>
      </c>
      <c r="D64" s="14">
        <v>25000</v>
      </c>
      <c r="E64" s="64">
        <f t="shared" si="12"/>
        <v>25000</v>
      </c>
      <c r="F64" s="47"/>
      <c r="G64" s="14">
        <v>25000</v>
      </c>
      <c r="H64" s="47">
        <v>25000</v>
      </c>
      <c r="I64" s="47">
        <f t="shared" si="13"/>
        <v>0</v>
      </c>
      <c r="J64" s="47">
        <f t="shared" si="14"/>
        <v>0</v>
      </c>
    </row>
    <row r="65" spans="1:10" s="5" customFormat="1" ht="84" x14ac:dyDescent="0.2">
      <c r="A65" s="23" t="s">
        <v>163</v>
      </c>
      <c r="B65" s="45" t="s">
        <v>164</v>
      </c>
      <c r="C65" s="46" t="s">
        <v>165</v>
      </c>
      <c r="D65" s="14">
        <v>0</v>
      </c>
      <c r="E65" s="64">
        <f t="shared" si="12"/>
        <v>0</v>
      </c>
      <c r="F65" s="47"/>
      <c r="G65" s="14"/>
      <c r="H65" s="47"/>
      <c r="I65" s="47">
        <f t="shared" si="13"/>
        <v>0</v>
      </c>
      <c r="J65" s="47">
        <f t="shared" si="14"/>
        <v>0</v>
      </c>
    </row>
    <row r="66" spans="1:10" s="5" customFormat="1" ht="72" x14ac:dyDescent="0.2">
      <c r="A66" s="23" t="s">
        <v>166</v>
      </c>
      <c r="B66" s="45" t="s">
        <v>167</v>
      </c>
      <c r="C66" s="46" t="s">
        <v>168</v>
      </c>
      <c r="D66" s="62">
        <v>36989.300000000003</v>
      </c>
      <c r="E66" s="64">
        <f t="shared" si="12"/>
        <v>36989.300000000003</v>
      </c>
      <c r="F66" s="47"/>
      <c r="G66" s="14">
        <v>36989.300000000003</v>
      </c>
      <c r="H66" s="47">
        <v>36989.300000000003</v>
      </c>
      <c r="I66" s="47">
        <f t="shared" si="13"/>
        <v>0</v>
      </c>
      <c r="J66" s="47">
        <f t="shared" si="14"/>
        <v>0</v>
      </c>
    </row>
    <row r="67" spans="1:10" ht="72" x14ac:dyDescent="0.2">
      <c r="A67" s="23" t="s">
        <v>169</v>
      </c>
      <c r="B67" s="45" t="s">
        <v>170</v>
      </c>
      <c r="C67" s="46" t="s">
        <v>171</v>
      </c>
      <c r="D67" s="14">
        <v>0</v>
      </c>
      <c r="E67" s="64">
        <f t="shared" si="12"/>
        <v>0</v>
      </c>
      <c r="F67" s="47"/>
      <c r="G67" s="14"/>
      <c r="H67" s="47"/>
      <c r="I67" s="47">
        <f t="shared" si="13"/>
        <v>0</v>
      </c>
      <c r="J67" s="47">
        <f t="shared" si="14"/>
        <v>0</v>
      </c>
    </row>
    <row r="68" spans="1:10" ht="84" x14ac:dyDescent="0.2">
      <c r="A68" s="23" t="s">
        <v>172</v>
      </c>
      <c r="B68" s="23" t="s">
        <v>173</v>
      </c>
      <c r="C68" s="46" t="s">
        <v>174</v>
      </c>
      <c r="D68" s="14">
        <v>0</v>
      </c>
      <c r="E68" s="64">
        <f t="shared" si="12"/>
        <v>0</v>
      </c>
      <c r="F68" s="47"/>
      <c r="G68" s="47"/>
      <c r="H68" s="47"/>
      <c r="I68" s="47">
        <f t="shared" si="13"/>
        <v>0</v>
      </c>
      <c r="J68" s="47">
        <f t="shared" si="14"/>
        <v>0</v>
      </c>
    </row>
    <row r="69" spans="1:10" ht="48" x14ac:dyDescent="0.2">
      <c r="A69" s="23"/>
      <c r="B69" s="48" t="s">
        <v>183</v>
      </c>
      <c r="C69" s="40" t="s">
        <v>184</v>
      </c>
      <c r="D69" s="62">
        <v>0</v>
      </c>
      <c r="E69" s="64">
        <f t="shared" si="12"/>
        <v>0</v>
      </c>
      <c r="F69" s="47"/>
      <c r="G69" s="69"/>
      <c r="H69" s="61"/>
      <c r="I69" s="47">
        <f t="shared" si="13"/>
        <v>0</v>
      </c>
      <c r="J69" s="47">
        <f t="shared" si="14"/>
        <v>0</v>
      </c>
    </row>
    <row r="70" spans="1:10" ht="12.75" customHeight="1" x14ac:dyDescent="0.2">
      <c r="A70" s="150" t="s">
        <v>175</v>
      </c>
      <c r="B70" s="151"/>
      <c r="C70" s="42"/>
      <c r="D70" s="102">
        <f>SUM(D49:D69)</f>
        <v>692350.5</v>
      </c>
      <c r="E70" s="104">
        <f>SUM(E49:E69)</f>
        <v>692350.5</v>
      </c>
      <c r="F70" s="102">
        <f>SUM(F49:F69)</f>
        <v>132773.62</v>
      </c>
      <c r="G70" s="100">
        <f>SUM(G49:G69)</f>
        <v>692350.5</v>
      </c>
      <c r="H70" s="100">
        <f t="shared" ref="H70:J70" si="16">SUM(H49:H69)</f>
        <v>825124.12000000011</v>
      </c>
      <c r="I70" s="100">
        <f t="shared" si="16"/>
        <v>0</v>
      </c>
      <c r="J70" s="100">
        <f t="shared" si="16"/>
        <v>132773.62</v>
      </c>
    </row>
    <row r="71" spans="1:10" x14ac:dyDescent="0.2">
      <c r="A71" s="49"/>
      <c r="B71" s="19"/>
      <c r="C71" s="19"/>
      <c r="D71" s="76"/>
      <c r="E71" s="77"/>
      <c r="F71" s="76"/>
      <c r="G71" s="76"/>
      <c r="H71" s="76"/>
      <c r="I71" s="76"/>
      <c r="J71" s="76"/>
    </row>
    <row r="72" spans="1:10" ht="12.75" customHeight="1" x14ac:dyDescent="0.2">
      <c r="A72" s="152" t="s">
        <v>17</v>
      </c>
      <c r="B72" s="152"/>
      <c r="C72" s="50"/>
      <c r="D72" s="105">
        <f t="shared" ref="D72:J72" si="17">SUM(D4+D5+D10+D13+D16+D22+D26+D31+D47+D70)</f>
        <v>5305672.1999999993</v>
      </c>
      <c r="E72" s="105">
        <f t="shared" si="17"/>
        <v>5305672.1999999993</v>
      </c>
      <c r="F72" s="105">
        <f t="shared" si="17"/>
        <v>1843268.12</v>
      </c>
      <c r="G72" s="105">
        <f t="shared" si="17"/>
        <v>5305672.1999999993</v>
      </c>
      <c r="H72" s="105">
        <f t="shared" si="17"/>
        <v>7148940.3200000003</v>
      </c>
      <c r="I72" s="105">
        <f t="shared" si="17"/>
        <v>0</v>
      </c>
      <c r="J72" s="105">
        <f t="shared" si="17"/>
        <v>1843268.12</v>
      </c>
    </row>
    <row r="73" spans="1:10" ht="12.75" customHeight="1" x14ac:dyDescent="0.2">
      <c r="A73" s="153" t="s">
        <v>15</v>
      </c>
      <c r="B73" s="153"/>
      <c r="C73" s="51"/>
      <c r="D73" s="106"/>
      <c r="E73" s="107"/>
      <c r="F73" s="108"/>
      <c r="G73" s="108"/>
      <c r="H73" s="108"/>
      <c r="I73" s="108"/>
      <c r="J73" s="108"/>
    </row>
    <row r="74" spans="1:10" x14ac:dyDescent="0.2">
      <c r="A74" s="15" t="s">
        <v>1</v>
      </c>
      <c r="B74" s="16" t="s">
        <v>2</v>
      </c>
      <c r="C74" s="15"/>
      <c r="D74" s="47">
        <v>186200</v>
      </c>
      <c r="E74" s="60">
        <v>186200</v>
      </c>
      <c r="F74" s="62">
        <v>0</v>
      </c>
      <c r="G74" s="60">
        <v>186200</v>
      </c>
      <c r="H74" s="60">
        <v>186200</v>
      </c>
      <c r="I74" s="62">
        <v>0</v>
      </c>
      <c r="J74" s="62">
        <v>0</v>
      </c>
    </row>
    <row r="75" spans="1:10" x14ac:dyDescent="0.2">
      <c r="A75" s="15" t="s">
        <v>16</v>
      </c>
      <c r="B75" s="16" t="s">
        <v>22</v>
      </c>
      <c r="C75" s="15"/>
      <c r="D75" s="47">
        <v>3200</v>
      </c>
      <c r="E75" s="60">
        <v>3200</v>
      </c>
      <c r="F75" s="62">
        <v>0</v>
      </c>
      <c r="G75" s="60">
        <v>3200</v>
      </c>
      <c r="H75" s="60">
        <v>3200</v>
      </c>
      <c r="I75" s="62">
        <v>0</v>
      </c>
      <c r="J75" s="62">
        <v>0</v>
      </c>
    </row>
    <row r="76" spans="1:10" s="7" customFormat="1" ht="12" x14ac:dyDescent="0.2">
      <c r="A76" s="15" t="s">
        <v>3</v>
      </c>
      <c r="B76" s="16" t="s">
        <v>20</v>
      </c>
      <c r="C76" s="15"/>
      <c r="D76" s="47">
        <v>0</v>
      </c>
      <c r="E76" s="60">
        <v>0</v>
      </c>
      <c r="F76" s="62">
        <v>0</v>
      </c>
      <c r="G76" s="60">
        <v>0</v>
      </c>
      <c r="H76" s="60">
        <v>0</v>
      </c>
      <c r="I76" s="62">
        <v>0</v>
      </c>
      <c r="J76" s="62">
        <v>0</v>
      </c>
    </row>
    <row r="77" spans="1:10" s="7" customFormat="1" ht="12" x14ac:dyDescent="0.2">
      <c r="A77" s="15" t="s">
        <v>4</v>
      </c>
      <c r="B77" s="16" t="s">
        <v>21</v>
      </c>
      <c r="C77" s="15"/>
      <c r="D77" s="47">
        <v>3100</v>
      </c>
      <c r="E77" s="60">
        <v>3100</v>
      </c>
      <c r="F77" s="62">
        <v>0</v>
      </c>
      <c r="G77" s="60">
        <v>3100</v>
      </c>
      <c r="H77" s="60">
        <v>3100</v>
      </c>
      <c r="I77" s="62">
        <v>0</v>
      </c>
      <c r="J77" s="62">
        <v>0</v>
      </c>
    </row>
    <row r="78" spans="1:10" s="7" customFormat="1" ht="12" x14ac:dyDescent="0.2">
      <c r="A78" s="15" t="s">
        <v>5</v>
      </c>
      <c r="B78" s="16" t="s">
        <v>8</v>
      </c>
      <c r="C78" s="15"/>
      <c r="D78" s="47">
        <v>0</v>
      </c>
      <c r="E78" s="60">
        <f t="shared" ref="E78:H80" si="18">D78-(D78*2/100)</f>
        <v>0</v>
      </c>
      <c r="F78" s="62">
        <v>0</v>
      </c>
      <c r="G78" s="60">
        <f t="shared" si="18"/>
        <v>0</v>
      </c>
      <c r="H78" s="60">
        <f t="shared" si="18"/>
        <v>0</v>
      </c>
      <c r="I78" s="62">
        <v>0</v>
      </c>
      <c r="J78" s="62">
        <v>0</v>
      </c>
    </row>
    <row r="79" spans="1:10" s="7" customFormat="1" ht="16.899999999999999" customHeight="1" x14ac:dyDescent="0.2">
      <c r="A79" s="15" t="s">
        <v>6</v>
      </c>
      <c r="B79" s="16" t="s">
        <v>9</v>
      </c>
      <c r="C79" s="15"/>
      <c r="D79" s="47">
        <v>0</v>
      </c>
      <c r="E79" s="60">
        <f t="shared" si="18"/>
        <v>0</v>
      </c>
      <c r="F79" s="62">
        <v>0</v>
      </c>
      <c r="G79" s="60">
        <f t="shared" si="18"/>
        <v>0</v>
      </c>
      <c r="H79" s="60">
        <f t="shared" si="18"/>
        <v>0</v>
      </c>
      <c r="I79" s="62">
        <v>0</v>
      </c>
      <c r="J79" s="62">
        <v>0</v>
      </c>
    </row>
    <row r="80" spans="1:10" ht="15.6" customHeight="1" x14ac:dyDescent="0.2">
      <c r="A80" s="15" t="s">
        <v>7</v>
      </c>
      <c r="B80" s="16" t="s">
        <v>10</v>
      </c>
      <c r="C80" s="15"/>
      <c r="D80" s="47">
        <v>0</v>
      </c>
      <c r="E80" s="60">
        <f t="shared" si="18"/>
        <v>0</v>
      </c>
      <c r="F80" s="62">
        <v>0</v>
      </c>
      <c r="G80" s="60">
        <f t="shared" si="18"/>
        <v>0</v>
      </c>
      <c r="H80" s="60">
        <f t="shared" si="18"/>
        <v>0</v>
      </c>
      <c r="I80" s="62">
        <v>0</v>
      </c>
      <c r="J80" s="62">
        <v>0</v>
      </c>
    </row>
    <row r="81" spans="1:10" x14ac:dyDescent="0.2">
      <c r="A81" s="15" t="s">
        <v>176</v>
      </c>
      <c r="B81" s="52" t="s">
        <v>177</v>
      </c>
      <c r="C81" s="15"/>
      <c r="D81" s="47">
        <v>7500</v>
      </c>
      <c r="E81" s="60">
        <v>7500</v>
      </c>
      <c r="F81" s="62">
        <v>0</v>
      </c>
      <c r="G81" s="60">
        <v>7500</v>
      </c>
      <c r="H81" s="60">
        <v>7500</v>
      </c>
      <c r="I81" s="62">
        <v>0</v>
      </c>
      <c r="J81" s="62">
        <v>0</v>
      </c>
    </row>
    <row r="82" spans="1:10" ht="12.75" customHeight="1" x14ac:dyDescent="0.2">
      <c r="A82" s="140" t="s">
        <v>11</v>
      </c>
      <c r="B82" s="140"/>
      <c r="C82" s="53"/>
      <c r="D82" s="109">
        <f t="shared" ref="D82:J82" si="19">SUM(D74:D81)</f>
        <v>200000</v>
      </c>
      <c r="E82" s="110">
        <f t="shared" si="19"/>
        <v>200000</v>
      </c>
      <c r="F82" s="109">
        <f t="shared" si="19"/>
        <v>0</v>
      </c>
      <c r="G82" s="109">
        <f t="shared" si="19"/>
        <v>200000</v>
      </c>
      <c r="H82" s="109">
        <f t="shared" si="19"/>
        <v>200000</v>
      </c>
      <c r="I82" s="109">
        <f t="shared" si="19"/>
        <v>0</v>
      </c>
      <c r="J82" s="109">
        <f t="shared" si="19"/>
        <v>0</v>
      </c>
    </row>
    <row r="83" spans="1:10" ht="12.75" customHeight="1" x14ac:dyDescent="0.2">
      <c r="A83" s="141" t="s">
        <v>18</v>
      </c>
      <c r="B83" s="142"/>
      <c r="C83" s="54"/>
      <c r="D83" s="111">
        <f>D72+D82</f>
        <v>5505672.1999999993</v>
      </c>
      <c r="E83" s="112">
        <f>E72+E82</f>
        <v>5505672.1999999993</v>
      </c>
      <c r="F83" s="112">
        <f>F72+F82</f>
        <v>1843268.12</v>
      </c>
      <c r="G83" s="112">
        <f t="shared" ref="G83:J83" si="20">G72+G82</f>
        <v>5505672.1999999993</v>
      </c>
      <c r="H83" s="112">
        <f t="shared" si="20"/>
        <v>7348940.3200000003</v>
      </c>
      <c r="I83" s="112">
        <f t="shared" si="20"/>
        <v>0</v>
      </c>
      <c r="J83" s="111">
        <f t="shared" si="20"/>
        <v>1843268.12</v>
      </c>
    </row>
    <row r="84" spans="1:10" x14ac:dyDescent="0.2">
      <c r="A84" s="55"/>
      <c r="B84" s="56"/>
      <c r="C84" s="57" t="s">
        <v>46</v>
      </c>
      <c r="D84" s="113">
        <f t="shared" ref="D84:J84" si="21">D6+D10+D13</f>
        <v>0</v>
      </c>
      <c r="E84" s="113">
        <f t="shared" si="21"/>
        <v>0</v>
      </c>
      <c r="F84" s="113">
        <f t="shared" si="21"/>
        <v>6950.34</v>
      </c>
      <c r="G84" s="113">
        <f t="shared" si="21"/>
        <v>0</v>
      </c>
      <c r="H84" s="113">
        <f t="shared" si="21"/>
        <v>6950.34</v>
      </c>
      <c r="I84" s="113">
        <f t="shared" si="21"/>
        <v>0</v>
      </c>
      <c r="J84" s="113">
        <f t="shared" si="21"/>
        <v>6950.34</v>
      </c>
    </row>
    <row r="85" spans="1:10" x14ac:dyDescent="0.2">
      <c r="A85" s="55"/>
      <c r="B85" s="56"/>
      <c r="C85" s="57" t="s">
        <v>178</v>
      </c>
      <c r="D85" s="114">
        <f>D47 + D70</f>
        <v>1098186.73</v>
      </c>
      <c r="E85" s="115">
        <f>E47 + E70</f>
        <v>1098186.73</v>
      </c>
      <c r="F85" s="115">
        <f>F47 + F70</f>
        <v>132988.44999999998</v>
      </c>
      <c r="G85" s="115">
        <f t="shared" ref="G85:J85" si="22">G47 + G70</f>
        <v>1098186.73</v>
      </c>
      <c r="H85" s="115">
        <f t="shared" si="22"/>
        <v>1231175.1800000002</v>
      </c>
      <c r="I85" s="115">
        <f t="shared" si="22"/>
        <v>0</v>
      </c>
      <c r="J85" s="126">
        <f t="shared" si="22"/>
        <v>132988.44999999998</v>
      </c>
    </row>
    <row r="86" spans="1:10" x14ac:dyDescent="0.2">
      <c r="A86" s="55"/>
      <c r="B86" s="56"/>
      <c r="C86" s="57" t="s">
        <v>47</v>
      </c>
      <c r="D86" s="115">
        <f>D16+D22+D26+D31</f>
        <v>4207485.47</v>
      </c>
      <c r="E86" s="115">
        <f>E16+E22+E26+E31</f>
        <v>4207485.47</v>
      </c>
      <c r="F86" s="115">
        <f>F16+F22+F26+F31</f>
        <v>1703329.33</v>
      </c>
      <c r="G86" s="115">
        <f t="shared" ref="G86:J86" si="23">G16+G22+G26+G31</f>
        <v>4207485.47</v>
      </c>
      <c r="H86" s="115">
        <f t="shared" si="23"/>
        <v>5910814.7999999998</v>
      </c>
      <c r="I86" s="115">
        <f t="shared" si="23"/>
        <v>0</v>
      </c>
      <c r="J86" s="126">
        <f t="shared" si="23"/>
        <v>1703329.3299999998</v>
      </c>
    </row>
    <row r="87" spans="1:10" x14ac:dyDescent="0.2">
      <c r="A87" s="55"/>
      <c r="B87" s="56"/>
      <c r="C87" s="57" t="s">
        <v>19</v>
      </c>
      <c r="D87" s="116">
        <f>SUM(D82)</f>
        <v>200000</v>
      </c>
      <c r="E87" s="115">
        <f>SUM(E82)</f>
        <v>200000</v>
      </c>
      <c r="F87" s="115">
        <f>SUM(F82)</f>
        <v>0</v>
      </c>
      <c r="G87" s="115">
        <f t="shared" ref="G87:J87" si="24">SUM(G82)</f>
        <v>200000</v>
      </c>
      <c r="H87" s="115">
        <f t="shared" si="24"/>
        <v>200000</v>
      </c>
      <c r="I87" s="115">
        <f t="shared" si="24"/>
        <v>0</v>
      </c>
      <c r="J87" s="126">
        <f t="shared" si="24"/>
        <v>0</v>
      </c>
    </row>
    <row r="88" spans="1:10" x14ac:dyDescent="0.2">
      <c r="A88" s="55"/>
      <c r="B88" s="58"/>
      <c r="C88" s="59" t="s">
        <v>48</v>
      </c>
      <c r="D88" s="117">
        <f>SUM(D84:D87)</f>
        <v>5505672.1999999993</v>
      </c>
      <c r="E88" s="118">
        <f>SUM(E84:E87)</f>
        <v>5505672.1999999993</v>
      </c>
      <c r="F88" s="118">
        <f>SUM(F84:F87)</f>
        <v>1843268.12</v>
      </c>
      <c r="G88" s="118">
        <f t="shared" ref="G88:J88" si="25">SUM(G84:G87)</f>
        <v>5505672.1999999993</v>
      </c>
      <c r="H88" s="118">
        <f t="shared" si="25"/>
        <v>7348940.3200000003</v>
      </c>
      <c r="I88" s="118">
        <f t="shared" si="25"/>
        <v>0</v>
      </c>
      <c r="J88" s="127">
        <f t="shared" si="25"/>
        <v>1843268.1199999999</v>
      </c>
    </row>
  </sheetData>
  <mergeCells count="26">
    <mergeCell ref="A3:B3"/>
    <mergeCell ref="A7:B7"/>
    <mergeCell ref="A11:B11"/>
    <mergeCell ref="A13:B13"/>
    <mergeCell ref="A14:B14"/>
    <mergeCell ref="A16:B16"/>
    <mergeCell ref="A82:B82"/>
    <mergeCell ref="A83:B83"/>
    <mergeCell ref="D17:E17"/>
    <mergeCell ref="A22:B22"/>
    <mergeCell ref="A23:B23"/>
    <mergeCell ref="D23:E23"/>
    <mergeCell ref="A26:B26"/>
    <mergeCell ref="A70:B70"/>
    <mergeCell ref="A72:B72"/>
    <mergeCell ref="A73:B73"/>
    <mergeCell ref="A17:B17"/>
    <mergeCell ref="A27:B27"/>
    <mergeCell ref="A31:B31"/>
    <mergeCell ref="A32:E32"/>
    <mergeCell ref="F27:G27"/>
    <mergeCell ref="F32:J32"/>
    <mergeCell ref="F17:G17"/>
    <mergeCell ref="I17:J17"/>
    <mergeCell ref="F23:G23"/>
    <mergeCell ref="I23:J23"/>
  </mergeCells>
  <pageMargins left="0.74803149606299213" right="0.74803149606299213" top="0.98425196850393704" bottom="0.98425196850393704" header="0.51181102362204722" footer="0.51181102362204722"/>
  <pageSetup paperSize="9" scale="8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2024_ΑΡΧΙΚΟΣ ΠΔΕ</vt:lpstr>
    </vt:vector>
  </TitlesOfParts>
  <Company>University Of The Aegean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nkapa</dc:creator>
  <cp:lastModifiedBy>Malamatina Nina</cp:lastModifiedBy>
  <cp:lastPrinted>2020-11-23T08:25:45Z</cp:lastPrinted>
  <dcterms:created xsi:type="dcterms:W3CDTF">2008-03-26T09:20:04Z</dcterms:created>
  <dcterms:modified xsi:type="dcterms:W3CDTF">2024-03-26T09:04:54Z</dcterms:modified>
</cp:coreProperties>
</file>